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30" activeTab="1"/>
  </bookViews>
  <sheets>
    <sheet name="收入调整总表" sheetId="1" r:id="rId1"/>
    <sheet name="一般公共预算收入调整明细 " sheetId="13" r:id="rId2"/>
    <sheet name="一般支出调整" sheetId="3" r:id="rId3"/>
    <sheet name="一般公共预算平衡情况 " sheetId="10" r:id="rId4"/>
    <sheet name="政府性基金收入调整明细" sheetId="6" r:id="rId5"/>
    <sheet name="政府性基金支出调整" sheetId="4" r:id="rId6"/>
    <sheet name="政府性基金预算平衡情况  " sheetId="11" r:id="rId7"/>
    <sheet name="国有资本经营预算收支调整" sheetId="15" r:id="rId8"/>
  </sheets>
  <definedNames>
    <definedName name="_xlnm.Print_Area" localSheetId="1">'一般公共预算收入调整明细 '!$A$1:$J$38</definedName>
    <definedName name="_xlnm.Print_Area" localSheetId="2">一般支出调整!$A$1:$D$28</definedName>
    <definedName name="_xlnm.Print_Area" localSheetId="4">政府性基金收入调整明细!$A$1:$M$11</definedName>
    <definedName name="_xlnm.Print_Area" localSheetId="5">政府性基金支出调整!$A$1:$D$15</definedName>
    <definedName name="_xlnm.Print_Titles" localSheetId="3">'一般公共预算平衡情况 '!$1:$3</definedName>
    <definedName name="_xlnm.Print_Titles" localSheetId="2">一般支出调整!$2:$3</definedName>
    <definedName name="_xlnm.Print_Titles" localSheetId="5">政府性基金支出调整!$1:$3</definedName>
  </definedNames>
  <calcPr calcId="144525"/>
</workbook>
</file>

<file path=xl/comments1.xml><?xml version="1.0" encoding="utf-8"?>
<comments xmlns="http://schemas.openxmlformats.org/spreadsheetml/2006/main">
  <authors>
    <author>China</author>
  </authors>
  <commentList>
    <comment ref="F34" authorId="0">
      <text>
        <r>
          <rPr>
            <b/>
            <sz val="9"/>
            <rFont val="Tahoma"/>
            <charset val="134"/>
          </rPr>
          <t>China: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消费税</t>
        </r>
        <r>
          <rPr>
            <sz val="9"/>
            <rFont val="Tahoma"/>
            <charset val="134"/>
          </rPr>
          <t>2000</t>
        </r>
        <r>
          <rPr>
            <sz val="9"/>
            <rFont val="宋体"/>
            <charset val="134"/>
          </rPr>
          <t>万元</t>
        </r>
      </text>
    </comment>
    <comment ref="H34" authorId="0">
      <text>
        <r>
          <rPr>
            <b/>
            <sz val="9"/>
            <rFont val="Tahoma"/>
            <charset val="134"/>
          </rPr>
          <t>China: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消费税13000万元</t>
        </r>
      </text>
    </comment>
  </commentList>
</comments>
</file>

<file path=xl/comments2.xml><?xml version="1.0" encoding="utf-8"?>
<comments xmlns="http://schemas.openxmlformats.org/spreadsheetml/2006/main">
  <authors>
    <author>China</author>
  </authors>
  <commentList>
    <comment ref="B27" authorId="0">
      <text>
        <r>
          <rPr>
            <b/>
            <sz val="9"/>
            <rFont val="Tahoma"/>
            <charset val="134"/>
          </rPr>
          <t>China: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含外贷利息</t>
        </r>
        <r>
          <rPr>
            <sz val="9"/>
            <rFont val="Tahoma"/>
            <charset val="134"/>
          </rPr>
          <t>800</t>
        </r>
        <r>
          <rPr>
            <sz val="9"/>
            <rFont val="宋体"/>
            <charset val="134"/>
          </rPr>
          <t>万元</t>
        </r>
      </text>
    </comment>
    <comment ref="C27" authorId="0">
      <text>
        <r>
          <rPr>
            <b/>
            <sz val="9"/>
            <rFont val="Tahoma"/>
            <charset val="134"/>
          </rPr>
          <t>China: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外贷利息</t>
        </r>
        <r>
          <rPr>
            <sz val="9"/>
            <rFont val="Tahoma"/>
            <charset val="134"/>
          </rPr>
          <t>50</t>
        </r>
        <r>
          <rPr>
            <sz val="9"/>
            <rFont val="宋体"/>
            <charset val="134"/>
          </rPr>
          <t>万元</t>
        </r>
      </text>
    </comment>
  </commentList>
</comments>
</file>

<file path=xl/comments3.xml><?xml version="1.0" encoding="utf-8"?>
<comments xmlns="http://schemas.openxmlformats.org/spreadsheetml/2006/main">
  <authors>
    <author>China</author>
  </authors>
  <commentList>
    <comment ref="D16" authorId="0">
      <text>
        <r>
          <rPr>
            <b/>
            <sz val="9"/>
            <rFont val="Tahoma"/>
            <charset val="134"/>
          </rPr>
          <t>China: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新增债券</t>
        </r>
        <r>
          <rPr>
            <sz val="9"/>
            <rFont val="Tahoma"/>
            <charset val="134"/>
          </rPr>
          <t>27295</t>
        </r>
        <r>
          <rPr>
            <sz val="9"/>
            <rFont val="宋体"/>
            <charset val="134"/>
          </rPr>
          <t>万元；再融资债券</t>
        </r>
        <r>
          <rPr>
            <sz val="9"/>
            <rFont val="Tahoma"/>
            <charset val="134"/>
          </rPr>
          <t>353</t>
        </r>
        <r>
          <rPr>
            <sz val="9"/>
            <rFont val="宋体"/>
            <charset val="134"/>
          </rPr>
          <t>万元，比预算减少</t>
        </r>
        <r>
          <rPr>
            <sz val="9"/>
            <rFont val="Tahoma"/>
            <charset val="134"/>
          </rPr>
          <t>6987</t>
        </r>
        <r>
          <rPr>
            <sz val="9"/>
            <rFont val="宋体"/>
            <charset val="134"/>
          </rPr>
          <t>万元</t>
        </r>
      </text>
    </comment>
  </commentList>
</comments>
</file>

<file path=xl/comments4.xml><?xml version="1.0" encoding="utf-8"?>
<comments xmlns="http://schemas.openxmlformats.org/spreadsheetml/2006/main">
  <authors>
    <author>China</author>
  </authors>
  <commentList>
    <comment ref="C10" authorId="0">
      <text>
        <r>
          <rPr>
            <b/>
            <sz val="9"/>
            <rFont val="Tahoma"/>
            <charset val="134"/>
          </rPr>
          <t>China: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新增债券</t>
        </r>
        <r>
          <rPr>
            <sz val="9"/>
            <rFont val="Tahoma"/>
            <charset val="134"/>
          </rPr>
          <t>？</t>
        </r>
        <r>
          <rPr>
            <sz val="9"/>
            <rFont val="宋体"/>
            <charset val="134"/>
          </rPr>
          <t>万元；再融资债券</t>
        </r>
        <r>
          <rPr>
            <sz val="9"/>
            <rFont val="Tahoma"/>
            <charset val="134"/>
          </rPr>
          <t>？</t>
        </r>
        <r>
          <rPr>
            <sz val="9"/>
            <rFont val="宋体"/>
            <charset val="134"/>
          </rPr>
          <t>万元，比预算增加</t>
        </r>
        <r>
          <rPr>
            <sz val="9"/>
            <rFont val="Tahoma"/>
            <charset val="134"/>
          </rPr>
          <t>？</t>
        </r>
        <r>
          <rPr>
            <sz val="9"/>
            <rFont val="宋体"/>
            <charset val="134"/>
          </rPr>
          <t>万元</t>
        </r>
      </text>
    </comment>
  </commentList>
</comments>
</file>

<file path=xl/sharedStrings.xml><?xml version="1.0" encoding="utf-8"?>
<sst xmlns="http://schemas.openxmlformats.org/spreadsheetml/2006/main" count="218" uniqueCount="189">
  <si>
    <t>蔡甸区2025年财政预算收入计划调整对比情况表</t>
  </si>
  <si>
    <r>
      <rPr>
        <sz val="10"/>
        <rFont val="宋体"/>
        <charset val="134"/>
      </rPr>
      <t>蔡财预制</t>
    </r>
    <r>
      <rPr>
        <sz val="10"/>
        <rFont val="Times New Roman"/>
        <charset val="134"/>
      </rPr>
      <t>:</t>
    </r>
  </si>
  <si>
    <t>单位:万元</t>
  </si>
  <si>
    <r>
      <rPr>
        <b/>
        <sz val="14"/>
        <rFont val="仿宋_GB2312"/>
        <charset val="134"/>
      </rPr>
      <t>项</t>
    </r>
    <r>
      <rPr>
        <b/>
        <sz val="12"/>
        <rFont val="仿宋_GB2312"/>
        <charset val="134"/>
      </rPr>
      <t xml:space="preserve">             目</t>
    </r>
  </si>
  <si>
    <t>2024年完成</t>
  </si>
  <si>
    <t>2025年收入预算</t>
  </si>
  <si>
    <t>调整预算情况</t>
  </si>
  <si>
    <r>
      <rPr>
        <b/>
        <sz val="13"/>
        <rFont val="仿宋_GB2312"/>
        <charset val="134"/>
      </rPr>
      <t>备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注</t>
    </r>
  </si>
  <si>
    <t>2024年人大报告预计完成数</t>
  </si>
  <si>
    <t>2025年预算</t>
  </si>
  <si>
    <t>比上年预计完成增加</t>
  </si>
  <si>
    <r>
      <rPr>
        <b/>
        <sz val="12"/>
        <rFont val="楷体_GB2312"/>
        <charset val="134"/>
      </rPr>
      <t>增长%</t>
    </r>
  </si>
  <si>
    <t>调整后预期值</t>
  </si>
  <si>
    <t>比原预期增/减</t>
  </si>
  <si>
    <t>调整后增幅</t>
  </si>
  <si>
    <t>一、一般公共预算收入</t>
  </si>
  <si>
    <t xml:space="preserve">        税务部门</t>
  </si>
  <si>
    <t xml:space="preserve">        财政部门</t>
  </si>
  <si>
    <t>二、政府性基金收入</t>
  </si>
  <si>
    <t>三、国有资本经营收入</t>
  </si>
  <si>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蔡甸区一般公共预算收入预计完成情况表</t>
    </r>
  </si>
  <si>
    <r>
      <rPr>
        <b/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</si>
  <si>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预算科目</t>
    </r>
  </si>
  <si>
    <r>
      <rPr>
        <b/>
        <sz val="11"/>
        <rFont val="Times New Roman"/>
        <charset val="134"/>
      </rPr>
      <t>2024</t>
    </r>
    <r>
      <rPr>
        <b/>
        <sz val="11"/>
        <rFont val="宋体"/>
        <charset val="134"/>
      </rPr>
      <t>年决算数</t>
    </r>
  </si>
  <si>
    <r>
      <rPr>
        <b/>
        <sz val="11"/>
        <rFont val="Times New Roman"/>
        <charset val="134"/>
      </rPr>
      <t>2025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预算数</t>
    </r>
  </si>
  <si>
    <r>
      <rPr>
        <b/>
        <sz val="11"/>
        <rFont val="Times New Roman"/>
        <charset val="134"/>
      </rPr>
      <t>2025</t>
    </r>
    <r>
      <rPr>
        <b/>
        <sz val="11"/>
        <rFont val="宋体"/>
        <charset val="134"/>
      </rPr>
      <t>年预计完成数</t>
    </r>
  </si>
  <si>
    <r>
      <rPr>
        <b/>
        <sz val="11"/>
        <color rgb="FF000000"/>
        <rFont val="Times New Roman"/>
        <charset val="134"/>
      </rPr>
      <t>2025</t>
    </r>
    <r>
      <rPr>
        <b/>
        <sz val="11"/>
        <color rgb="FF000000"/>
        <rFont val="宋体"/>
        <charset val="134"/>
      </rPr>
      <t>年预计比上年决算数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（</t>
    </r>
    <r>
      <rPr>
        <b/>
        <sz val="11"/>
        <color rgb="FF000000"/>
        <rFont val="Times New Roman"/>
        <charset val="134"/>
      </rPr>
      <t>+-%</t>
    </r>
    <r>
      <rPr>
        <b/>
        <sz val="11"/>
        <color rgb="FF000000"/>
        <rFont val="宋体"/>
        <charset val="134"/>
      </rPr>
      <t>）</t>
    </r>
  </si>
  <si>
    <r>
      <rPr>
        <b/>
        <sz val="11"/>
        <color indexed="8"/>
        <rFont val="Times New Roman"/>
        <charset val="134"/>
      </rPr>
      <t>2025</t>
    </r>
    <r>
      <rPr>
        <b/>
        <sz val="11"/>
        <color indexed="8"/>
        <rFont val="宋体"/>
        <charset val="134"/>
      </rPr>
      <t>年计划</t>
    </r>
  </si>
  <si>
    <r>
      <rPr>
        <b/>
        <sz val="11"/>
        <rFont val="宋体"/>
        <charset val="134"/>
      </rPr>
      <t>备注</t>
    </r>
  </si>
  <si>
    <t>小计</t>
  </si>
  <si>
    <r>
      <rPr>
        <b/>
        <sz val="11"/>
        <rFont val="Times New Roman"/>
        <charset val="134"/>
      </rPr>
      <t>1-10</t>
    </r>
    <r>
      <rPr>
        <b/>
        <sz val="11"/>
        <rFont val="宋体"/>
        <charset val="134"/>
      </rPr>
      <t>月完成数</t>
    </r>
  </si>
  <si>
    <t>11－12月预计</t>
  </si>
  <si>
    <t>预期值</t>
  </si>
  <si>
    <r>
      <rPr>
        <b/>
        <sz val="11"/>
        <color indexed="8"/>
        <rFont val="宋体"/>
        <charset val="134"/>
      </rPr>
      <t>比预计完成增减</t>
    </r>
    <r>
      <rPr>
        <b/>
        <sz val="11"/>
        <color indexed="8"/>
        <rFont val="Times New Roman"/>
        <charset val="134"/>
      </rPr>
      <t>%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</si>
  <si>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一般公共预算总收入合计</t>
    </r>
  </si>
  <si>
    <r>
      <rPr>
        <b/>
        <sz val="12"/>
        <rFont val="楷体_GB2312"/>
        <charset val="134"/>
      </rPr>
      <t>一、地方一般公共预算收入</t>
    </r>
  </si>
  <si>
    <r>
      <rPr>
        <sz val="12"/>
        <rFont val="楷体_GB2312"/>
        <charset val="134"/>
      </rPr>
      <t>（一）税收收入（区分享部分）</t>
    </r>
  </si>
  <si>
    <r>
      <rPr>
        <sz val="12"/>
        <rFont val="Times New Roman"/>
        <charset val="134"/>
      </rPr>
      <t xml:space="preserve">       </t>
    </r>
    <r>
      <rPr>
        <sz val="12"/>
        <rFont val="仿宋_GB2312"/>
        <charset val="134"/>
      </rPr>
      <t>增值税</t>
    </r>
  </si>
  <si>
    <r>
      <rPr>
        <sz val="12"/>
        <rFont val="Times New Roman"/>
        <charset val="134"/>
      </rPr>
      <t xml:space="preserve">       </t>
    </r>
    <r>
      <rPr>
        <sz val="12"/>
        <rFont val="仿宋_GB2312"/>
        <charset val="134"/>
      </rPr>
      <t>企业所得税</t>
    </r>
  </si>
  <si>
    <r>
      <rPr>
        <sz val="12"/>
        <rFont val="Times New Roman"/>
        <charset val="134"/>
      </rPr>
      <t xml:space="preserve">       </t>
    </r>
    <r>
      <rPr>
        <sz val="12"/>
        <rFont val="仿宋_GB2312"/>
        <charset val="134"/>
      </rPr>
      <t>个人所得税</t>
    </r>
  </si>
  <si>
    <r>
      <rPr>
        <sz val="12"/>
        <rFont val="Times New Roman"/>
        <charset val="134"/>
      </rPr>
      <t xml:space="preserve">       </t>
    </r>
    <r>
      <rPr>
        <sz val="12"/>
        <rFont val="仿宋_GB2312"/>
        <charset val="134"/>
      </rPr>
      <t>资源税</t>
    </r>
  </si>
  <si>
    <r>
      <rPr>
        <sz val="12"/>
        <rFont val="Times New Roman"/>
        <charset val="134"/>
      </rPr>
      <t xml:space="preserve">       </t>
    </r>
    <r>
      <rPr>
        <sz val="12"/>
        <rFont val="仿宋_GB2312"/>
        <charset val="134"/>
      </rPr>
      <t>城建税</t>
    </r>
  </si>
  <si>
    <r>
      <rPr>
        <sz val="12"/>
        <rFont val="Times New Roman"/>
        <charset val="134"/>
      </rPr>
      <t xml:space="preserve">       </t>
    </r>
    <r>
      <rPr>
        <sz val="12"/>
        <rFont val="仿宋_GB2312"/>
        <charset val="134"/>
      </rPr>
      <t>房产税</t>
    </r>
  </si>
  <si>
    <r>
      <rPr>
        <sz val="12"/>
        <rFont val="Times New Roman"/>
        <charset val="134"/>
      </rPr>
      <t xml:space="preserve">       </t>
    </r>
    <r>
      <rPr>
        <sz val="12"/>
        <rFont val="仿宋_GB2312"/>
        <charset val="134"/>
      </rPr>
      <t>印花税</t>
    </r>
  </si>
  <si>
    <r>
      <rPr>
        <sz val="12"/>
        <rFont val="Times New Roman"/>
        <charset val="134"/>
      </rPr>
      <t xml:space="preserve">       </t>
    </r>
    <r>
      <rPr>
        <sz val="12"/>
        <rFont val="仿宋_GB2312"/>
        <charset val="134"/>
      </rPr>
      <t>城镇土地使用税</t>
    </r>
  </si>
  <si>
    <r>
      <rPr>
        <sz val="12"/>
        <rFont val="Times New Roman"/>
        <charset val="134"/>
      </rPr>
      <t xml:space="preserve">       </t>
    </r>
    <r>
      <rPr>
        <sz val="12"/>
        <rFont val="仿宋_GB2312"/>
        <charset val="134"/>
      </rPr>
      <t>土地增值税</t>
    </r>
  </si>
  <si>
    <r>
      <rPr>
        <sz val="12"/>
        <rFont val="Times New Roman"/>
        <charset val="134"/>
      </rPr>
      <t xml:space="preserve">       </t>
    </r>
    <r>
      <rPr>
        <sz val="12"/>
        <rFont val="仿宋_GB2312"/>
        <charset val="134"/>
      </rPr>
      <t>车船税</t>
    </r>
  </si>
  <si>
    <r>
      <rPr>
        <sz val="12"/>
        <rFont val="Times New Roman"/>
        <charset val="134"/>
      </rPr>
      <t xml:space="preserve">       </t>
    </r>
    <r>
      <rPr>
        <sz val="12"/>
        <rFont val="仿宋_GB2312"/>
        <charset val="134"/>
      </rPr>
      <t>耕地占用税</t>
    </r>
  </si>
  <si>
    <r>
      <rPr>
        <sz val="12"/>
        <rFont val="Times New Roman"/>
        <charset val="134"/>
      </rPr>
      <t xml:space="preserve">       </t>
    </r>
    <r>
      <rPr>
        <sz val="12"/>
        <rFont val="仿宋_GB2312"/>
        <charset val="134"/>
      </rPr>
      <t>契税</t>
    </r>
  </si>
  <si>
    <r>
      <rPr>
        <sz val="12"/>
        <rFont val="Times New Roman"/>
        <charset val="134"/>
      </rPr>
      <t xml:space="preserve">       </t>
    </r>
    <r>
      <rPr>
        <sz val="12"/>
        <rFont val="仿宋_GB2312"/>
        <charset val="134"/>
      </rPr>
      <t>环保税</t>
    </r>
  </si>
  <si>
    <r>
      <rPr>
        <sz val="12"/>
        <rFont val="Times New Roman"/>
        <charset val="134"/>
      </rPr>
      <t xml:space="preserve">       </t>
    </r>
    <r>
      <rPr>
        <sz val="12"/>
        <rFont val="仿宋_GB2312"/>
        <charset val="134"/>
      </rPr>
      <t>其他税收</t>
    </r>
  </si>
  <si>
    <r>
      <rPr>
        <sz val="12"/>
        <rFont val="楷体_GB2312"/>
        <charset val="134"/>
      </rPr>
      <t>（二）非税收入</t>
    </r>
  </si>
  <si>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专项收入</t>
    </r>
  </si>
  <si>
    <r>
      <rPr>
        <sz val="12"/>
        <rFont val="Times New Roman"/>
        <charset val="134"/>
      </rPr>
      <t xml:space="preserve">   </t>
    </r>
    <r>
      <rPr>
        <sz val="12"/>
        <rFont val="仿宋_GB2312"/>
        <charset val="134"/>
      </rPr>
      <t>其中：教育费附加收入</t>
    </r>
  </si>
  <si>
    <r>
      <rPr>
        <sz val="12"/>
        <rFont val="Times New Roman"/>
        <charset val="134"/>
      </rPr>
      <t xml:space="preserve">         </t>
    </r>
    <r>
      <rPr>
        <sz val="12"/>
        <rFont val="仿宋_GB2312"/>
        <charset val="134"/>
      </rPr>
      <t>残疾人就业保障金收入</t>
    </r>
  </si>
  <si>
    <r>
      <rPr>
        <sz val="12"/>
        <rFont val="Times New Roman"/>
        <charset val="134"/>
      </rPr>
      <t xml:space="preserve">         </t>
    </r>
    <r>
      <rPr>
        <sz val="12"/>
        <rFont val="仿宋_GB2312"/>
        <charset val="134"/>
      </rPr>
      <t>教育资金收入</t>
    </r>
  </si>
  <si>
    <r>
      <rPr>
        <sz val="12"/>
        <rFont val="Times New Roman"/>
        <charset val="134"/>
      </rPr>
      <t xml:space="preserve">         </t>
    </r>
    <r>
      <rPr>
        <sz val="12"/>
        <rFont val="仿宋_GB2312"/>
        <charset val="134"/>
      </rPr>
      <t>农田水利建设资金收入</t>
    </r>
  </si>
  <si>
    <r>
      <rPr>
        <sz val="12"/>
        <rFont val="Times New Roman"/>
        <charset val="134"/>
      </rPr>
      <t xml:space="preserve">         </t>
    </r>
    <r>
      <rPr>
        <sz val="12"/>
        <rFont val="仿宋_GB2312"/>
        <charset val="134"/>
      </rPr>
      <t>其他专项收入</t>
    </r>
  </si>
  <si>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行政性收费收入</t>
    </r>
  </si>
  <si>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罚没收入</t>
    </r>
  </si>
  <si>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国有资源（资产）有偿使用收入</t>
    </r>
  </si>
  <si>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政府住房基金收入</t>
    </r>
  </si>
  <si>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其他收入</t>
    </r>
  </si>
  <si>
    <r>
      <rPr>
        <b/>
        <sz val="12"/>
        <rFont val="楷体_GB2312"/>
        <charset val="134"/>
      </rPr>
      <t>二、上划中央收入</t>
    </r>
  </si>
  <si>
    <r>
      <rPr>
        <sz val="12"/>
        <rFont val="仿宋_GB2312"/>
        <charset val="134"/>
      </rPr>
      <t>附：</t>
    </r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公共财政总收入中税收收入</t>
    </r>
  </si>
  <si>
    <r>
      <rPr>
        <sz val="12"/>
        <rFont val="Times New Roman"/>
        <charset val="134"/>
      </rPr>
      <t xml:space="preserve">      2.</t>
    </r>
    <r>
      <rPr>
        <sz val="12"/>
        <rFont val="仿宋_GB2312"/>
        <charset val="134"/>
      </rPr>
      <t>税务部门组织收入</t>
    </r>
  </si>
  <si>
    <r>
      <rPr>
        <sz val="12"/>
        <rFont val="Times New Roman"/>
        <charset val="134"/>
      </rPr>
      <t xml:space="preserve">         </t>
    </r>
    <r>
      <rPr>
        <sz val="12"/>
        <rFont val="仿宋_GB2312"/>
        <charset val="134"/>
      </rPr>
      <t>其中</t>
    </r>
    <r>
      <rPr>
        <sz val="12"/>
        <rFont val="Times New Roman"/>
        <charset val="134"/>
      </rPr>
      <t>:</t>
    </r>
    <r>
      <rPr>
        <sz val="12"/>
        <rFont val="仿宋_GB2312"/>
        <charset val="134"/>
      </rPr>
      <t>地方一般公共预算收入</t>
    </r>
  </si>
  <si>
    <r>
      <rPr>
        <sz val="12"/>
        <rFont val="Times New Roman"/>
        <charset val="134"/>
      </rPr>
      <t xml:space="preserve">      3.</t>
    </r>
    <r>
      <rPr>
        <sz val="12"/>
        <rFont val="仿宋_GB2312"/>
        <charset val="134"/>
      </rPr>
      <t>财政部门组织收入</t>
    </r>
  </si>
  <si>
    <t>蔡甸区2025年一般公共预算支出调整情况表</t>
  </si>
  <si>
    <t>单位：万元</t>
  </si>
  <si>
    <t>预算科目</t>
  </si>
  <si>
    <t>预算数</t>
  </si>
  <si>
    <t>调整预算数</t>
  </si>
  <si>
    <t>备注</t>
  </si>
  <si>
    <t>合计</t>
  </si>
  <si>
    <t>支出调增主要是年初预算数不含上级补助和债券资金</t>
  </si>
  <si>
    <t xml:space="preserve">  1、一般公共服务支出</t>
  </si>
  <si>
    <t xml:space="preserve">  2、国防支出</t>
  </si>
  <si>
    <t xml:space="preserve">  3、公共安全支出</t>
  </si>
  <si>
    <t xml:space="preserve">  4、教育支出</t>
  </si>
  <si>
    <t xml:space="preserve">  5、科学技术支出</t>
  </si>
  <si>
    <t xml:space="preserve">  6、文化旅游体育与传媒支出</t>
  </si>
  <si>
    <t xml:space="preserve">  7、社会保障和就业支出</t>
  </si>
  <si>
    <t xml:space="preserve">  8、卫生健康支出</t>
  </si>
  <si>
    <t xml:space="preserve">  9、节能环保支出</t>
  </si>
  <si>
    <t xml:space="preserve">  10、城乡社区支出</t>
  </si>
  <si>
    <t xml:space="preserve">  11、农林水支出</t>
  </si>
  <si>
    <t xml:space="preserve">  12、交通运输支出</t>
  </si>
  <si>
    <t xml:space="preserve">  13、资源勘探工业信息等支出</t>
  </si>
  <si>
    <t xml:space="preserve">  14、商业服务业等支出</t>
  </si>
  <si>
    <t xml:space="preserve">  15、金融支出</t>
  </si>
  <si>
    <t xml:space="preserve">  16、援助其他地区支出</t>
  </si>
  <si>
    <t xml:space="preserve">  17、自然资源海洋气象等支出</t>
  </si>
  <si>
    <t xml:space="preserve">  18、住房保障支出</t>
  </si>
  <si>
    <t xml:space="preserve">  19、粮油物资储备支出</t>
  </si>
  <si>
    <t xml:space="preserve">  20、灾害防治及应急管理支出</t>
  </si>
  <si>
    <t xml:space="preserve">  21、其他支出</t>
  </si>
  <si>
    <t xml:space="preserve">  22、债务付息支出</t>
  </si>
  <si>
    <t>债券收入比预计减少</t>
  </si>
  <si>
    <t xml:space="preserve">  23、债务发行费用支出</t>
  </si>
  <si>
    <r>
      <rPr>
        <sz val="18"/>
        <rFont val="方正小标宋简体"/>
        <charset val="134"/>
      </rPr>
      <t>蔡甸区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年一般公共预算调整平衡情况表</t>
    </r>
  </si>
  <si>
    <t>调整变动情况</t>
  </si>
  <si>
    <r>
      <rPr>
        <sz val="11"/>
        <rFont val="黑体"/>
        <charset val="134"/>
      </rPr>
      <t>收</t>
    </r>
    <r>
      <rPr>
        <sz val="11"/>
        <rFont val="Times New Roman"/>
        <charset val="134"/>
      </rPr>
      <t xml:space="preserve">  </t>
    </r>
    <r>
      <rPr>
        <sz val="11"/>
        <rFont val="黑体"/>
        <charset val="134"/>
      </rPr>
      <t>入</t>
    </r>
    <r>
      <rPr>
        <sz val="11"/>
        <rFont val="Times New Roman"/>
        <charset val="134"/>
      </rPr>
      <t xml:space="preserve">  </t>
    </r>
    <r>
      <rPr>
        <sz val="11"/>
        <rFont val="黑体"/>
        <charset val="134"/>
      </rPr>
      <t>总</t>
    </r>
    <r>
      <rPr>
        <sz val="11"/>
        <rFont val="Times New Roman"/>
        <charset val="134"/>
      </rPr>
      <t xml:space="preserve">  </t>
    </r>
    <r>
      <rPr>
        <sz val="11"/>
        <rFont val="黑体"/>
        <charset val="134"/>
      </rPr>
      <t>计</t>
    </r>
  </si>
  <si>
    <t>一般公共预算收入</t>
  </si>
  <si>
    <t>上级补助收入</t>
  </si>
  <si>
    <r>
      <rPr>
        <b/>
        <sz val="11"/>
        <rFont val="Times New Roman"/>
        <charset val="134"/>
      </rPr>
      <t xml:space="preserve">  </t>
    </r>
    <r>
      <rPr>
        <b/>
        <sz val="11"/>
        <rFont val="仿宋"/>
        <charset val="134"/>
      </rPr>
      <t>返还性收入</t>
    </r>
  </si>
  <si>
    <r>
      <rPr>
        <b/>
        <sz val="11"/>
        <rFont val="Times New Roman"/>
        <charset val="134"/>
      </rPr>
      <t xml:space="preserve">  </t>
    </r>
    <r>
      <rPr>
        <b/>
        <sz val="11"/>
        <rFont val="仿宋"/>
        <charset val="134"/>
      </rPr>
      <t>一般性转移支付收入</t>
    </r>
  </si>
  <si>
    <r>
      <rPr>
        <b/>
        <sz val="11"/>
        <rFont val="Times New Roman"/>
        <charset val="134"/>
      </rPr>
      <t xml:space="preserve">  </t>
    </r>
    <r>
      <rPr>
        <b/>
        <sz val="11"/>
        <rFont val="仿宋"/>
        <charset val="134"/>
      </rPr>
      <t>专项转移支付收入</t>
    </r>
  </si>
  <si>
    <t>上年结余</t>
  </si>
  <si>
    <t xml:space="preserve">调入资金   </t>
  </si>
  <si>
    <r>
      <rPr>
        <b/>
        <sz val="11"/>
        <rFont val="Times New Roman"/>
        <charset val="134"/>
      </rPr>
      <t xml:space="preserve">  </t>
    </r>
    <r>
      <rPr>
        <b/>
        <sz val="11"/>
        <rFont val="仿宋"/>
        <charset val="134"/>
      </rPr>
      <t>调入一般公共预算资金</t>
    </r>
  </si>
  <si>
    <r>
      <rPr>
        <sz val="11"/>
        <rFont val="Times New Roman"/>
        <charset val="134"/>
      </rPr>
      <t xml:space="preserve">    </t>
    </r>
    <r>
      <rPr>
        <sz val="11"/>
        <rFont val="仿宋"/>
        <charset val="134"/>
      </rPr>
      <t>从政府性基金预算调入</t>
    </r>
  </si>
  <si>
    <r>
      <rPr>
        <sz val="11"/>
        <rFont val="Times New Roman"/>
        <charset val="134"/>
      </rPr>
      <t xml:space="preserve">    </t>
    </r>
    <r>
      <rPr>
        <sz val="11"/>
        <rFont val="仿宋"/>
        <charset val="134"/>
      </rPr>
      <t>从国有资本经营预算调入</t>
    </r>
  </si>
  <si>
    <t>债务转贷收入</t>
  </si>
  <si>
    <r>
      <rPr>
        <b/>
        <sz val="11"/>
        <rFont val="Times New Roman"/>
        <charset val="134"/>
      </rPr>
      <t xml:space="preserve">  </t>
    </r>
    <r>
      <rPr>
        <b/>
        <sz val="11"/>
        <rFont val="仿宋"/>
        <charset val="134"/>
      </rPr>
      <t>地方政府一般债务转贷收入</t>
    </r>
  </si>
  <si>
    <t>动用预算稳定调节基金</t>
  </si>
  <si>
    <r>
      <rPr>
        <sz val="11"/>
        <rFont val="黑体"/>
        <charset val="134"/>
      </rPr>
      <t>支</t>
    </r>
    <r>
      <rPr>
        <sz val="11"/>
        <rFont val="Times New Roman"/>
        <charset val="134"/>
      </rPr>
      <t xml:space="preserve">  </t>
    </r>
    <r>
      <rPr>
        <sz val="11"/>
        <rFont val="黑体"/>
        <charset val="134"/>
      </rPr>
      <t>出</t>
    </r>
    <r>
      <rPr>
        <sz val="11"/>
        <rFont val="Times New Roman"/>
        <charset val="134"/>
      </rPr>
      <t xml:space="preserve">  </t>
    </r>
    <r>
      <rPr>
        <sz val="11"/>
        <rFont val="黑体"/>
        <charset val="134"/>
      </rPr>
      <t>总</t>
    </r>
    <r>
      <rPr>
        <sz val="11"/>
        <rFont val="Times New Roman"/>
        <charset val="134"/>
      </rPr>
      <t xml:space="preserve">  </t>
    </r>
    <r>
      <rPr>
        <sz val="11"/>
        <rFont val="黑体"/>
        <charset val="134"/>
      </rPr>
      <t>计</t>
    </r>
  </si>
  <si>
    <t>一般公共预算支出</t>
  </si>
  <si>
    <t>上解支出</t>
  </si>
  <si>
    <t>年终结余</t>
  </si>
  <si>
    <t>安排预算稳定调节基金</t>
  </si>
  <si>
    <t>债务还本支出</t>
  </si>
  <si>
    <r>
      <rPr>
        <b/>
        <sz val="11"/>
        <rFont val="Times New Roman"/>
        <charset val="134"/>
      </rPr>
      <t xml:space="preserve">  </t>
    </r>
    <r>
      <rPr>
        <b/>
        <sz val="11"/>
        <rFont val="仿宋"/>
        <charset val="134"/>
      </rPr>
      <t>地方政府一般债务还本支出</t>
    </r>
  </si>
  <si>
    <t>2025年政府性基金收入预计情况表</t>
  </si>
  <si>
    <t>2025.11.20</t>
  </si>
  <si>
    <t>蔡财预制</t>
  </si>
  <si>
    <t>收入项目</t>
  </si>
  <si>
    <t>2024年决算数</t>
  </si>
  <si>
    <t>2025年预算数</t>
  </si>
  <si>
    <t>2025年预算调整数</t>
  </si>
  <si>
    <t>比上年决算数（+－%）</t>
  </si>
  <si>
    <t>2022年区政府目标</t>
  </si>
  <si>
    <t>2022年政府目标完成情况</t>
  </si>
  <si>
    <t>1－10月完成数</t>
  </si>
  <si>
    <t>政府性基金收入</t>
  </si>
  <si>
    <t>（1）国有土地使用权出让收入</t>
  </si>
  <si>
    <t>2025年完成26亿元，其中转两项计提4000万元</t>
  </si>
  <si>
    <t>（2）城市基础设施配套费收入</t>
  </si>
  <si>
    <t>（3）污水处理费收入</t>
  </si>
  <si>
    <t>（4）国有土地收益基金收入</t>
  </si>
  <si>
    <t>（5）专项债券对应项目专项收入</t>
  </si>
  <si>
    <t>蔡甸区2025年政府性基金支出调整情况表</t>
  </si>
  <si>
    <t xml:space="preserve">  1、文化旅游体育与传媒支出</t>
  </si>
  <si>
    <t xml:space="preserve">  2、社会保障和就业支出</t>
  </si>
  <si>
    <t xml:space="preserve">  3、城乡社区支出</t>
  </si>
  <si>
    <t xml:space="preserve">  4、农林水支出</t>
  </si>
  <si>
    <t xml:space="preserve">  5、交通运输支出</t>
  </si>
  <si>
    <t xml:space="preserve">  6、资源勘探信息等支出</t>
  </si>
  <si>
    <t xml:space="preserve">  7、其他支出</t>
  </si>
  <si>
    <t xml:space="preserve">  8、债务付息支出</t>
  </si>
  <si>
    <t xml:space="preserve">  9、债务发行费支出</t>
  </si>
  <si>
    <t>蔡甸区2025年政府性基金预算调整平衡情况表</t>
  </si>
  <si>
    <t>收入总计</t>
  </si>
  <si>
    <t>政府性基金转移支付收入</t>
  </si>
  <si>
    <t>调入资金</t>
  </si>
  <si>
    <t>债券转贷收入</t>
  </si>
  <si>
    <r>
      <rPr>
        <b/>
        <sz val="11"/>
        <rFont val="Times New Roman"/>
        <charset val="134"/>
      </rPr>
      <t xml:space="preserve">   </t>
    </r>
    <r>
      <rPr>
        <b/>
        <sz val="11"/>
        <rFont val="仿宋"/>
        <charset val="134"/>
      </rPr>
      <t>地方政府专项债务转贷收入</t>
    </r>
  </si>
  <si>
    <t>支出总计</t>
  </si>
  <si>
    <t>政府性基金支出</t>
  </si>
  <si>
    <t>调出资金</t>
  </si>
  <si>
    <r>
      <rPr>
        <b/>
        <sz val="11"/>
        <rFont val="Times New Roman"/>
        <charset val="134"/>
      </rPr>
      <t xml:space="preserve">    </t>
    </r>
    <r>
      <rPr>
        <b/>
        <sz val="11"/>
        <rFont val="仿宋_GB2312"/>
        <charset val="134"/>
      </rPr>
      <t>政府性基金预算调出资金</t>
    </r>
  </si>
  <si>
    <r>
      <rPr>
        <b/>
        <sz val="11"/>
        <rFont val="Times New Roman"/>
        <charset val="134"/>
      </rPr>
      <t xml:space="preserve">    </t>
    </r>
    <r>
      <rPr>
        <b/>
        <sz val="11"/>
        <rFont val="仿宋"/>
        <charset val="134"/>
      </rPr>
      <t>地方政府专项债务还本支出</t>
    </r>
  </si>
  <si>
    <t>蔡甸区2025年国有资本经营预算收支调整平衡情况表</t>
  </si>
  <si>
    <t>项       目</t>
  </si>
  <si>
    <t>收 入 总 计</t>
  </si>
  <si>
    <t>一、国有资本经营预算收入</t>
  </si>
  <si>
    <t>（一）利润收入</t>
  </si>
  <si>
    <t xml:space="preserve">  其他国有资本经营预算企业利润收入</t>
  </si>
  <si>
    <t>（二）股利、股息收入</t>
  </si>
  <si>
    <t xml:space="preserve">  国有参股公司股利、股息收入</t>
  </si>
  <si>
    <t>（三）产权转让收入</t>
  </si>
  <si>
    <t>（四）清算收入</t>
  </si>
  <si>
    <t>（五）其他国有资本经营预算收入</t>
  </si>
  <si>
    <t>二、上年结余</t>
  </si>
  <si>
    <t>三、上级转移支付收入</t>
  </si>
  <si>
    <t>支 出 总 计</t>
  </si>
  <si>
    <t>一、国有资本经营预算支出</t>
  </si>
  <si>
    <t>（一）解决历史遗留问题及改革成本支出</t>
  </si>
  <si>
    <t xml:space="preserve">  国有企业退休人员社会化管理补助支出</t>
  </si>
  <si>
    <t xml:space="preserve">  国有企业改革成本支出</t>
  </si>
  <si>
    <t>（二）国有企业资本金注入</t>
  </si>
  <si>
    <t xml:space="preserve">  公益性设施投资支出</t>
  </si>
  <si>
    <t xml:space="preserve">  其他国有企业资本金注入</t>
  </si>
  <si>
    <t>（三）国有企业政策性补贴</t>
  </si>
  <si>
    <t>（四）其他国有资本经营预算支出</t>
  </si>
  <si>
    <r>
      <rPr>
        <sz val="10"/>
        <rFont val="仿宋_GB2312"/>
        <charset val="134"/>
      </rPr>
      <t xml:space="preserve">  </t>
    </r>
    <r>
      <rPr>
        <sz val="12"/>
        <rFont val="仿宋_GB2312"/>
        <charset val="134"/>
      </rPr>
      <t xml:space="preserve">其他国有资本经营预算支出 </t>
    </r>
  </si>
  <si>
    <t>二、转移性支出</t>
  </si>
  <si>
    <t xml:space="preserve">  国有资本经营预算调出资金</t>
  </si>
  <si>
    <t>三、年终结余</t>
  </si>
</sst>
</file>

<file path=xl/styles.xml><?xml version="1.0" encoding="utf-8"?>
<styleSheet xmlns="http://schemas.openxmlformats.org/spreadsheetml/2006/main">
  <numFmts count="11">
    <numFmt numFmtId="176" formatCode="0.0"/>
    <numFmt numFmtId="177" formatCode="0.00_ "/>
    <numFmt numFmtId="178" formatCode="_-* #,##0.00_-;\-* #,##0.00_-;_-* &quot;-&quot;??_-;_-@_-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9" formatCode="0.0_ "/>
    <numFmt numFmtId="180" formatCode="0_);[Red]\(0\)"/>
    <numFmt numFmtId="181" formatCode="0_ "/>
    <numFmt numFmtId="182" formatCode="#,##0_ "/>
  </numFmts>
  <fonts count="8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2"/>
      <color indexed="8"/>
      <name val="微软雅黑"/>
      <charset val="134"/>
    </font>
    <font>
      <sz val="12"/>
      <name val="Times New Roman"/>
      <charset val="134"/>
    </font>
    <font>
      <b/>
      <sz val="12"/>
      <color indexed="8"/>
      <name val="楷体_GB2312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sz val="11"/>
      <name val="仿宋_GB2312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name val="黑体"/>
      <charset val="134"/>
    </font>
    <font>
      <sz val="11"/>
      <name val="宋体"/>
      <charset val="134"/>
    </font>
    <font>
      <b/>
      <sz val="22"/>
      <name val="方正小标宋简体"/>
      <charset val="134"/>
    </font>
    <font>
      <b/>
      <sz val="20"/>
      <name val="华文仿宋"/>
      <charset val="134"/>
    </font>
    <font>
      <sz val="10"/>
      <name val="宋体"/>
      <charset val="134"/>
    </font>
    <font>
      <sz val="16"/>
      <name val="楷体_GB2312"/>
      <charset val="134"/>
    </font>
    <font>
      <b/>
      <sz val="12"/>
      <name val="仿宋_GB2312"/>
      <charset val="134"/>
    </font>
    <font>
      <b/>
      <sz val="16"/>
      <name val="仿宋_GB2312"/>
      <charset val="134"/>
    </font>
    <font>
      <sz val="12"/>
      <color theme="1"/>
      <name val="宋体"/>
      <charset val="134"/>
      <scheme val="minor"/>
    </font>
    <font>
      <sz val="12"/>
      <name val="华文楷体"/>
      <charset val="134"/>
    </font>
    <font>
      <sz val="10"/>
      <name val="仿宋_GB2312"/>
      <charset val="134"/>
    </font>
    <font>
      <sz val="11"/>
      <color rgb="FF000000"/>
      <name val="宋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1"/>
      <name val="Times New Roman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b/>
      <sz val="11"/>
      <color indexed="8"/>
      <name val="Times New Roman"/>
      <charset val="134"/>
    </font>
    <font>
      <b/>
      <sz val="11"/>
      <color rgb="FF000000"/>
      <name val="Times New Roman"/>
      <charset val="134"/>
    </font>
    <font>
      <b/>
      <sz val="11"/>
      <color indexed="8"/>
      <name val="宋体"/>
      <charset val="134"/>
    </font>
    <font>
      <sz val="11"/>
      <color indexed="8"/>
      <name val="Times New Roman"/>
      <charset val="134"/>
    </font>
    <font>
      <b/>
      <sz val="20"/>
      <name val="仿宋_GB2312"/>
      <charset val="134"/>
    </font>
    <font>
      <b/>
      <sz val="14"/>
      <name val="仿宋_GB2312"/>
      <charset val="134"/>
    </font>
    <font>
      <b/>
      <sz val="13"/>
      <name val="仿宋_GB2312"/>
      <charset val="134"/>
    </font>
    <font>
      <b/>
      <sz val="12"/>
      <name val="楷体_GB2312"/>
      <charset val="134"/>
    </font>
    <font>
      <b/>
      <sz val="14"/>
      <name val="楷体_GB2312"/>
      <charset val="134"/>
    </font>
    <font>
      <sz val="9"/>
      <name val="宋体"/>
      <charset val="134"/>
    </font>
    <font>
      <sz val="11"/>
      <color theme="1"/>
      <name val="Tahoma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仿宋_GB2312"/>
      <charset val="134"/>
    </font>
    <font>
      <b/>
      <sz val="11"/>
      <name val="仿宋"/>
      <charset val="134"/>
    </font>
    <font>
      <b/>
      <sz val="11"/>
      <name val="仿宋_GB2312"/>
      <charset val="134"/>
    </font>
    <font>
      <sz val="11"/>
      <name val="仿宋"/>
      <charset val="134"/>
    </font>
    <font>
      <b/>
      <sz val="11"/>
      <color rgb="FF000000"/>
      <name val="宋体"/>
      <charset val="134"/>
    </font>
    <font>
      <sz val="12"/>
      <color theme="1"/>
      <name val="黑体"/>
      <charset val="134"/>
    </font>
    <font>
      <sz val="12"/>
      <name val="楷体_GB2312"/>
      <charset val="134"/>
    </font>
    <font>
      <sz val="10"/>
      <name val="Times New Roman"/>
      <charset val="134"/>
    </font>
    <font>
      <sz val="9"/>
      <name val="宋体"/>
      <charset val="134"/>
    </font>
    <font>
      <b/>
      <sz val="9"/>
      <name val="Tahoma"/>
      <charset val="134"/>
    </font>
    <font>
      <sz val="9"/>
      <name val="Tahoma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mediumGray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107">
    <xf numFmtId="0" fontId="0" fillId="0" borderId="0">
      <alignment vertical="center"/>
    </xf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45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45" fillId="6" borderId="0" applyNumberFormat="0" applyBorder="0" applyAlignment="0" applyProtection="0">
      <alignment vertical="center"/>
    </xf>
    <xf numFmtId="0" fontId="6" fillId="0" borderId="0"/>
    <xf numFmtId="180" fontId="6" fillId="0" borderId="0" applyFont="0" applyFill="0" applyBorder="0" applyAlignment="0" applyProtection="0"/>
    <xf numFmtId="0" fontId="1" fillId="0" borderId="0"/>
    <xf numFmtId="0" fontId="45" fillId="29" borderId="0" applyNumberFormat="0" applyBorder="0" applyAlignment="0" applyProtection="0">
      <alignment vertical="center"/>
    </xf>
    <xf numFmtId="180" fontId="6" fillId="0" borderId="0" applyFont="0" applyFill="0" applyBorder="0" applyAlignment="0" applyProtection="0"/>
    <xf numFmtId="0" fontId="18" fillId="0" borderId="0"/>
    <xf numFmtId="179" fontId="6" fillId="0" borderId="0" applyFont="0" applyFill="0" applyBorder="0" applyAlignment="0" applyProtection="0"/>
    <xf numFmtId="0" fontId="1" fillId="0" borderId="0">
      <alignment vertical="center"/>
    </xf>
    <xf numFmtId="180" fontId="6" fillId="0" borderId="0" applyFont="0" applyFill="0" applyBorder="0" applyAlignment="0" applyProtection="0"/>
    <xf numFmtId="0" fontId="49" fillId="20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48" fillId="22" borderId="0" applyNumberFormat="0" applyBorder="0" applyAlignment="0" applyProtection="0">
      <alignment vertical="center"/>
    </xf>
    <xf numFmtId="180" fontId="6" fillId="0" borderId="0" applyFont="0" applyFill="0" applyBorder="0" applyAlignment="0" applyProtection="0"/>
    <xf numFmtId="0" fontId="49" fillId="41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180" fontId="6" fillId="0" borderId="0" applyFont="0" applyFill="0" applyBorder="0" applyAlignment="0" applyProtection="0"/>
    <xf numFmtId="0" fontId="49" fillId="17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181" fontId="6" fillId="0" borderId="0" applyFont="0" applyFill="0" applyBorder="0" applyAlignment="0" applyProtection="0"/>
    <xf numFmtId="0" fontId="53" fillId="2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3" fillId="0" borderId="0"/>
    <xf numFmtId="0" fontId="1" fillId="0" borderId="0"/>
    <xf numFmtId="0" fontId="49" fillId="27" borderId="0" applyNumberFormat="0" applyBorder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58" fillId="30" borderId="15" applyNumberFormat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54" fillId="15" borderId="13" applyNumberFormat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63" fillId="36" borderId="13" applyNumberFormat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37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38" borderId="17" applyNumberFormat="0" applyFont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68" fillId="0" borderId="12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Border="0"/>
    <xf numFmtId="0" fontId="48" fillId="3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7" fillId="0" borderId="18" applyNumberFormat="0" applyFill="0" applyAlignment="0" applyProtection="0">
      <alignment vertical="center"/>
    </xf>
    <xf numFmtId="0" fontId="31" fillId="0" borderId="0">
      <alignment vertical="center"/>
    </xf>
    <xf numFmtId="0" fontId="50" fillId="15" borderId="11" applyNumberFormat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6" fillId="0" borderId="0"/>
    <xf numFmtId="0" fontId="48" fillId="1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1" fillId="0" borderId="0"/>
    <xf numFmtId="0" fontId="48" fillId="9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5" fillId="0" borderId="0" applyBorder="0">
      <alignment vertical="center"/>
    </xf>
    <xf numFmtId="0" fontId="31" fillId="0" borderId="0">
      <alignment vertical="center"/>
    </xf>
    <xf numFmtId="0" fontId="46" fillId="7" borderId="0" applyNumberFormat="0" applyBorder="0" applyAlignment="0" applyProtection="0">
      <alignment vertical="center"/>
    </xf>
    <xf numFmtId="0" fontId="60" fillId="0" borderId="0"/>
    <xf numFmtId="0" fontId="1" fillId="0" borderId="0"/>
    <xf numFmtId="0" fontId="45" fillId="6" borderId="0" applyNumberFormat="0" applyBorder="0" applyAlignment="0" applyProtection="0">
      <alignment vertical="center"/>
    </xf>
    <xf numFmtId="0" fontId="44" fillId="0" borderId="0"/>
    <xf numFmtId="43" fontId="1" fillId="0" borderId="0" applyFont="0" applyFill="0" applyBorder="0" applyAlignment="0" applyProtection="0">
      <alignment vertical="center"/>
    </xf>
    <xf numFmtId="0" fontId="43" fillId="0" borderId="0"/>
  </cellStyleXfs>
  <cellXfs count="136">
    <xf numFmtId="0" fontId="0" fillId="0" borderId="0" xfId="0">
      <alignment vertical="center"/>
    </xf>
    <xf numFmtId="0" fontId="1" fillId="0" borderId="0" xfId="83" applyProtection="1">
      <alignment vertical="center"/>
    </xf>
    <xf numFmtId="0" fontId="1" fillId="0" borderId="0" xfId="83" applyFont="1" applyProtection="1">
      <alignment vertical="center"/>
    </xf>
    <xf numFmtId="0" fontId="2" fillId="2" borderId="0" xfId="83" applyFont="1" applyFill="1" applyAlignment="1" applyProtection="1">
      <alignment horizontal="center" vertical="center" wrapText="1"/>
    </xf>
    <xf numFmtId="0" fontId="1" fillId="0" borderId="0" xfId="83" applyFont="1" applyAlignment="1" applyProtection="1">
      <alignment horizontal="justify" vertical="center" wrapText="1"/>
    </xf>
    <xf numFmtId="0" fontId="3" fillId="2" borderId="0" xfId="83" applyFont="1" applyFill="1" applyAlignment="1" applyProtection="1">
      <alignment horizontal="center" vertical="center" wrapText="1"/>
    </xf>
    <xf numFmtId="0" fontId="4" fillId="2" borderId="1" xfId="83" applyFont="1" applyFill="1" applyBorder="1" applyAlignment="1" applyProtection="1">
      <alignment horizontal="center" vertical="center" wrapText="1"/>
    </xf>
    <xf numFmtId="0" fontId="4" fillId="2" borderId="2" xfId="83" applyFont="1" applyFill="1" applyBorder="1" applyAlignment="1" applyProtection="1">
      <alignment horizontal="center" vertical="center" wrapText="1"/>
    </xf>
    <xf numFmtId="0" fontId="5" fillId="0" borderId="2" xfId="83" applyFont="1" applyBorder="1" applyAlignment="1" applyProtection="1">
      <alignment horizontal="center" vertical="center" wrapText="1"/>
    </xf>
    <xf numFmtId="182" fontId="6" fillId="0" borderId="2" xfId="19" applyNumberFormat="1" applyFont="1" applyFill="1" applyBorder="1" applyAlignment="1">
      <alignment horizontal="right" vertical="center"/>
    </xf>
    <xf numFmtId="0" fontId="7" fillId="0" borderId="2" xfId="83" applyFont="1" applyBorder="1" applyAlignment="1" applyProtection="1">
      <alignment horizontal="left" vertical="center" wrapText="1"/>
    </xf>
    <xf numFmtId="0" fontId="8" fillId="0" borderId="2" xfId="83" applyFont="1" applyBorder="1" applyAlignment="1" applyProtection="1">
      <alignment horizontal="left" vertical="center" wrapText="1"/>
    </xf>
    <xf numFmtId="0" fontId="9" fillId="0" borderId="2" xfId="83" applyFont="1" applyBorder="1" applyAlignment="1" applyProtection="1">
      <alignment horizontal="left" vertical="center" wrapText="1"/>
    </xf>
    <xf numFmtId="0" fontId="10" fillId="0" borderId="0" xfId="19" applyFont="1" applyFill="1" applyBorder="1" applyAlignment="1"/>
    <xf numFmtId="0" fontId="10" fillId="0" borderId="0" xfId="19" applyFont="1" applyFill="1" applyBorder="1" applyAlignment="1">
      <alignment horizontal="center"/>
    </xf>
    <xf numFmtId="0" fontId="1" fillId="0" borderId="0" xfId="19" applyAlignment="1">
      <alignment vertical="center"/>
    </xf>
    <xf numFmtId="0" fontId="11" fillId="0" borderId="0" xfId="19" applyFont="1" applyFill="1" applyBorder="1" applyAlignment="1">
      <alignment horizontal="center" vertical="center"/>
    </xf>
    <xf numFmtId="0" fontId="12" fillId="0" borderId="3" xfId="19" applyFont="1" applyFill="1" applyBorder="1" applyAlignment="1">
      <alignment vertical="center"/>
    </xf>
    <xf numFmtId="0" fontId="12" fillId="0" borderId="3" xfId="19" applyFont="1" applyFill="1" applyBorder="1" applyAlignment="1">
      <alignment horizontal="center" vertical="center"/>
    </xf>
    <xf numFmtId="0" fontId="12" fillId="0" borderId="2" xfId="19" applyFont="1" applyFill="1" applyBorder="1" applyAlignment="1">
      <alignment horizontal="center" vertical="center"/>
    </xf>
    <xf numFmtId="0" fontId="12" fillId="0" borderId="2" xfId="19" applyFont="1" applyFill="1" applyBorder="1" applyAlignment="1">
      <alignment horizontal="center" vertical="center" wrapText="1"/>
    </xf>
    <xf numFmtId="0" fontId="13" fillId="3" borderId="2" xfId="19" applyFont="1" applyFill="1" applyBorder="1" applyAlignment="1">
      <alignment horizontal="center" vertical="center" wrapText="1"/>
    </xf>
    <xf numFmtId="0" fontId="14" fillId="0" borderId="2" xfId="19" applyFont="1" applyFill="1" applyBorder="1" applyAlignment="1">
      <alignment horizontal="left" vertical="center"/>
    </xf>
    <xf numFmtId="0" fontId="13" fillId="0" borderId="2" xfId="19" applyFont="1" applyFill="1" applyBorder="1" applyAlignment="1">
      <alignment vertical="center"/>
    </xf>
    <xf numFmtId="0" fontId="15" fillId="0" borderId="2" xfId="19" applyFont="1" applyFill="1" applyBorder="1" applyAlignment="1">
      <alignment horizontal="left" vertical="center"/>
    </xf>
    <xf numFmtId="0" fontId="3" fillId="2" borderId="0" xfId="84" applyFont="1" applyFill="1"/>
    <xf numFmtId="0" fontId="6" fillId="2" borderId="0" xfId="84" applyFont="1" applyFill="1"/>
    <xf numFmtId="0" fontId="1" fillId="2" borderId="0" xfId="84" applyFont="1" applyFill="1" applyAlignment="1">
      <alignment vertical="center"/>
    </xf>
    <xf numFmtId="0" fontId="16" fillId="2" borderId="0" xfId="84" applyFont="1" applyFill="1" applyAlignment="1">
      <alignment horizontal="center" vertical="center"/>
    </xf>
    <xf numFmtId="0" fontId="3" fillId="2" borderId="0" xfId="84" applyFont="1" applyFill="1" applyAlignment="1">
      <alignment wrapText="1"/>
    </xf>
    <xf numFmtId="0" fontId="3" fillId="2" borderId="0" xfId="84" applyFont="1" applyFill="1" applyAlignment="1">
      <alignment horizontal="right" wrapText="1"/>
    </xf>
    <xf numFmtId="0" fontId="3" fillId="2" borderId="2" xfId="84" applyFont="1" applyFill="1" applyBorder="1" applyAlignment="1">
      <alignment horizontal="center" vertical="center" wrapText="1"/>
    </xf>
    <xf numFmtId="0" fontId="3" fillId="2" borderId="1" xfId="84" applyFont="1" applyFill="1" applyBorder="1" applyAlignment="1">
      <alignment horizontal="center" vertical="center" wrapText="1"/>
    </xf>
    <xf numFmtId="0" fontId="3" fillId="2" borderId="4" xfId="84" applyFont="1" applyFill="1" applyBorder="1" applyAlignment="1">
      <alignment horizontal="center" vertical="center" wrapText="1"/>
    </xf>
    <xf numFmtId="181" fontId="3" fillId="4" borderId="2" xfId="7" applyNumberFormat="1" applyFont="1" applyFill="1" applyBorder="1" applyAlignment="1">
      <alignment horizontal="right" vertical="center" wrapText="1"/>
    </xf>
    <xf numFmtId="0" fontId="1" fillId="2" borderId="2" xfId="84" applyFont="1" applyFill="1" applyBorder="1" applyAlignment="1">
      <alignment vertical="center" wrapText="1"/>
    </xf>
    <xf numFmtId="0" fontId="3" fillId="2" borderId="5" xfId="66" applyNumberFormat="1" applyFont="1" applyFill="1" applyBorder="1" applyAlignment="1" applyProtection="1">
      <alignment horizontal="left" vertical="center" wrapText="1"/>
    </xf>
    <xf numFmtId="181" fontId="3" fillId="2" borderId="2" xfId="7" applyNumberFormat="1" applyFont="1" applyFill="1" applyBorder="1" applyAlignment="1">
      <alignment horizontal="right" vertical="center" wrapText="1"/>
    </xf>
    <xf numFmtId="180" fontId="3" fillId="2" borderId="2" xfId="84" applyNumberFormat="1" applyFont="1" applyFill="1" applyBorder="1" applyAlignment="1" applyProtection="1">
      <alignment vertical="center" wrapText="1"/>
    </xf>
    <xf numFmtId="180" fontId="0" fillId="2" borderId="2" xfId="84" applyNumberFormat="1" applyFont="1" applyFill="1" applyBorder="1" applyAlignment="1" applyProtection="1">
      <alignment vertical="center" wrapText="1"/>
    </xf>
    <xf numFmtId="0" fontId="0" fillId="0" borderId="0" xfId="89" applyFont="1"/>
    <xf numFmtId="0" fontId="17" fillId="0" borderId="0" xfId="89" applyFont="1" applyAlignment="1">
      <alignment horizontal="center"/>
    </xf>
    <xf numFmtId="0" fontId="6" fillId="0" borderId="0" xfId="89" applyFont="1" applyAlignment="1">
      <alignment horizontal="center"/>
    </xf>
    <xf numFmtId="0" fontId="18" fillId="0" borderId="0" xfId="89" applyFont="1"/>
    <xf numFmtId="0" fontId="19" fillId="0" borderId="2" xfId="89" applyFont="1" applyBorder="1" applyAlignment="1">
      <alignment horizontal="center" vertical="center" wrapText="1"/>
    </xf>
    <xf numFmtId="0" fontId="20" fillId="0" borderId="1" xfId="89" applyFont="1" applyBorder="1" applyAlignment="1">
      <alignment horizontal="center" vertical="center" wrapText="1"/>
    </xf>
    <xf numFmtId="0" fontId="20" fillId="0" borderId="5" xfId="89" applyFont="1" applyBorder="1" applyAlignment="1">
      <alignment horizontal="center" vertical="center" wrapText="1"/>
    </xf>
    <xf numFmtId="0" fontId="20" fillId="0" borderId="4" xfId="89" applyFont="1" applyBorder="1" applyAlignment="1">
      <alignment horizontal="center" vertical="center" wrapText="1"/>
    </xf>
    <xf numFmtId="0" fontId="20" fillId="0" borderId="2" xfId="89" applyFont="1" applyBorder="1" applyAlignment="1">
      <alignment horizontal="center" vertical="center" wrapText="1"/>
    </xf>
    <xf numFmtId="0" fontId="21" fillId="0" borderId="2" xfId="89" applyFont="1" applyBorder="1" applyAlignment="1">
      <alignment horizontal="left" vertical="center"/>
    </xf>
    <xf numFmtId="0" fontId="22" fillId="0" borderId="2" xfId="89" applyFont="1" applyBorder="1" applyAlignment="1">
      <alignment vertical="center"/>
    </xf>
    <xf numFmtId="0" fontId="23" fillId="0" borderId="2" xfId="89" applyFont="1" applyBorder="1" applyAlignment="1">
      <alignment horizontal="left" vertical="center" indent="2"/>
    </xf>
    <xf numFmtId="0" fontId="20" fillId="0" borderId="6" xfId="89" applyFont="1" applyBorder="1" applyAlignment="1">
      <alignment horizontal="center" vertical="center" wrapText="1"/>
    </xf>
    <xf numFmtId="179" fontId="0" fillId="0" borderId="2" xfId="89" applyNumberFormat="1" applyFont="1" applyBorder="1" applyAlignment="1">
      <alignment vertical="center"/>
    </xf>
    <xf numFmtId="0" fontId="0" fillId="0" borderId="2" xfId="89" applyFont="1" applyBorder="1" applyAlignment="1">
      <alignment vertical="center"/>
    </xf>
    <xf numFmtId="0" fontId="20" fillId="0" borderId="7" xfId="89" applyFont="1" applyBorder="1" applyAlignment="1">
      <alignment horizontal="center" vertical="center" wrapText="1"/>
    </xf>
    <xf numFmtId="0" fontId="18" fillId="0" borderId="0" xfId="89" applyFont="1" applyAlignment="1">
      <alignment horizontal="center"/>
    </xf>
    <xf numFmtId="0" fontId="19" fillId="0" borderId="2" xfId="89" applyFont="1" applyBorder="1" applyAlignment="1">
      <alignment vertical="center" wrapText="1"/>
    </xf>
    <xf numFmtId="0" fontId="0" fillId="0" borderId="2" xfId="89" applyFont="1" applyBorder="1"/>
    <xf numFmtId="0" fontId="24" fillId="0" borderId="2" xfId="24" applyFont="1" applyBorder="1" applyAlignment="1">
      <alignment vertical="center" wrapText="1"/>
    </xf>
    <xf numFmtId="0" fontId="25" fillId="0" borderId="0" xfId="19" applyFont="1" applyFill="1" applyBorder="1" applyAlignment="1"/>
    <xf numFmtId="0" fontId="25" fillId="0" borderId="0" xfId="19" applyFont="1" applyFill="1" applyBorder="1" applyAlignment="1">
      <alignment horizontal="center"/>
    </xf>
    <xf numFmtId="0" fontId="26" fillId="0" borderId="0" xfId="19" applyFont="1" applyFill="1" applyBorder="1" applyAlignment="1">
      <alignment horizontal="center" vertical="center"/>
    </xf>
    <xf numFmtId="0" fontId="27" fillId="0" borderId="0" xfId="19" applyFont="1" applyFill="1" applyBorder="1" applyAlignment="1">
      <alignment horizontal="center" vertical="center"/>
    </xf>
    <xf numFmtId="0" fontId="28" fillId="3" borderId="2" xfId="19" applyFont="1" applyFill="1" applyBorder="1" applyAlignment="1">
      <alignment horizontal="center" vertical="center" wrapText="1"/>
    </xf>
    <xf numFmtId="182" fontId="6" fillId="3" borderId="2" xfId="19" applyNumberFormat="1" applyFont="1" applyFill="1" applyBorder="1" applyAlignment="1">
      <alignment horizontal="right" vertical="center"/>
    </xf>
    <xf numFmtId="0" fontId="14" fillId="3" borderId="2" xfId="19" applyFont="1" applyFill="1" applyBorder="1" applyAlignment="1">
      <alignment vertical="center" wrapText="1"/>
    </xf>
    <xf numFmtId="0" fontId="13" fillId="3" borderId="2" xfId="19" applyFont="1" applyFill="1" applyBorder="1" applyAlignment="1">
      <alignment vertical="center" wrapText="1"/>
    </xf>
    <xf numFmtId="0" fontId="28" fillId="3" borderId="2" xfId="19" applyFont="1" applyFill="1" applyBorder="1" applyAlignment="1">
      <alignment vertical="center" wrapText="1"/>
    </xf>
    <xf numFmtId="0" fontId="29" fillId="2" borderId="0" xfId="84" applyFont="1" applyFill="1" applyAlignment="1">
      <alignment vertical="center"/>
    </xf>
    <xf numFmtId="0" fontId="3" fillId="2" borderId="0" xfId="84" applyFont="1" applyFill="1" applyAlignment="1">
      <alignment vertical="center" wrapText="1"/>
    </xf>
    <xf numFmtId="0" fontId="3" fillId="2" borderId="0" xfId="84" applyFont="1" applyFill="1" applyAlignment="1">
      <alignment horizontal="right" vertical="center" wrapText="1"/>
    </xf>
    <xf numFmtId="181" fontId="3" fillId="2" borderId="2" xfId="84" applyNumberFormat="1" applyFont="1" applyFill="1" applyBorder="1" applyAlignment="1">
      <alignment vertical="center"/>
    </xf>
    <xf numFmtId="0" fontId="3" fillId="2" borderId="2" xfId="84" applyFont="1" applyFill="1" applyBorder="1" applyAlignment="1">
      <alignment vertical="center" wrapText="1"/>
    </xf>
    <xf numFmtId="180" fontId="1" fillId="2" borderId="2" xfId="84" applyNumberFormat="1" applyFont="1" applyFill="1" applyBorder="1" applyAlignment="1">
      <alignment vertical="center" wrapText="1"/>
    </xf>
    <xf numFmtId="180" fontId="3" fillId="2" borderId="2" xfId="84" applyNumberFormat="1" applyFont="1" applyFill="1" applyBorder="1" applyAlignment="1">
      <alignment vertical="center" wrapText="1"/>
    </xf>
    <xf numFmtId="0" fontId="3" fillId="2" borderId="2" xfId="84" applyNumberFormat="1" applyFont="1" applyFill="1" applyBorder="1" applyAlignment="1" applyProtection="1">
      <alignment vertical="center" wrapText="1"/>
    </xf>
    <xf numFmtId="180" fontId="3" fillId="0" borderId="2" xfId="84" applyNumberFormat="1" applyFont="1" applyFill="1" applyBorder="1" applyAlignment="1" applyProtection="1">
      <alignment vertical="center" wrapText="1"/>
    </xf>
    <xf numFmtId="0" fontId="3" fillId="2" borderId="2" xfId="37" applyFont="1" applyFill="1" applyBorder="1" applyAlignment="1">
      <alignment vertical="center" wrapText="1"/>
    </xf>
    <xf numFmtId="0" fontId="30" fillId="0" borderId="0" xfId="24" applyFont="1">
      <alignment vertical="center"/>
    </xf>
    <xf numFmtId="3" fontId="31" fillId="0" borderId="0" xfId="24" applyNumberFormat="1" applyFont="1" applyFill="1" applyBorder="1" applyAlignment="1" applyProtection="1"/>
    <xf numFmtId="3" fontId="31" fillId="0" borderId="0" xfId="24" applyNumberFormat="1" applyFont="1" applyFill="1" applyBorder="1" applyAlignment="1" applyProtection="1">
      <alignment horizontal="center"/>
    </xf>
    <xf numFmtId="0" fontId="31" fillId="0" borderId="0" xfId="24" applyFont="1" applyFill="1" applyBorder="1" applyAlignment="1">
      <alignment horizontal="center"/>
    </xf>
    <xf numFmtId="0" fontId="1" fillId="0" borderId="0" xfId="24">
      <alignment vertical="center"/>
    </xf>
    <xf numFmtId="3" fontId="27" fillId="0" borderId="0" xfId="24" applyNumberFormat="1" applyFont="1" applyFill="1" applyBorder="1" applyAlignment="1" applyProtection="1">
      <alignment horizontal="center" vertical="center"/>
    </xf>
    <xf numFmtId="3" fontId="13" fillId="0" borderId="3" xfId="24" applyNumberFormat="1" applyFont="1" applyFill="1" applyBorder="1" applyAlignment="1" applyProtection="1">
      <alignment horizontal="left" vertical="center"/>
    </xf>
    <xf numFmtId="3" fontId="32" fillId="0" borderId="3" xfId="24" applyNumberFormat="1" applyFont="1" applyFill="1" applyBorder="1" applyAlignment="1" applyProtection="1">
      <alignment horizontal="center" vertical="center"/>
    </xf>
    <xf numFmtId="3" fontId="32" fillId="0" borderId="0" xfId="24" applyNumberFormat="1" applyFont="1" applyFill="1" applyBorder="1" applyAlignment="1" applyProtection="1">
      <alignment horizontal="center" vertical="center"/>
    </xf>
    <xf numFmtId="3" fontId="13" fillId="0" borderId="1" xfId="24" applyNumberFormat="1" applyFont="1" applyFill="1" applyBorder="1" applyAlignment="1" applyProtection="1">
      <alignment horizontal="center" vertical="center" wrapText="1"/>
    </xf>
    <xf numFmtId="3" fontId="13" fillId="0" borderId="5" xfId="24" applyNumberFormat="1" applyFont="1" applyFill="1" applyBorder="1" applyAlignment="1" applyProtection="1">
      <alignment horizontal="center" vertical="center" wrapText="1"/>
    </xf>
    <xf numFmtId="3" fontId="13" fillId="0" borderId="4" xfId="24" applyNumberFormat="1" applyFont="1" applyFill="1" applyBorder="1" applyAlignment="1" applyProtection="1">
      <alignment horizontal="center" vertical="center" wrapText="1"/>
    </xf>
    <xf numFmtId="3" fontId="12" fillId="0" borderId="2" xfId="24" applyNumberFormat="1" applyFont="1" applyFill="1" applyBorder="1" applyAlignment="1" applyProtection="1">
      <alignment horizontal="center" vertical="center" wrapText="1"/>
    </xf>
    <xf numFmtId="0" fontId="33" fillId="0" borderId="2" xfId="24" applyFont="1" applyBorder="1" applyAlignment="1" applyProtection="1">
      <alignment vertical="center"/>
      <protection locked="0"/>
    </xf>
    <xf numFmtId="3" fontId="28" fillId="0" borderId="2" xfId="24" applyNumberFormat="1" applyFont="1" applyFill="1" applyBorder="1" applyAlignment="1" applyProtection="1">
      <alignment horizontal="right" vertical="center"/>
    </xf>
    <xf numFmtId="0" fontId="32" fillId="2" borderId="2" xfId="24" applyFont="1" applyFill="1" applyBorder="1" applyAlignment="1">
      <alignment horizontal="left" vertical="center"/>
    </xf>
    <xf numFmtId="0" fontId="6" fillId="2" borderId="2" xfId="24" applyFont="1" applyFill="1" applyBorder="1" applyAlignment="1">
      <alignment horizontal="left" vertical="center"/>
    </xf>
    <xf numFmtId="0" fontId="6" fillId="0" borderId="2" xfId="24" applyNumberFormat="1" applyFont="1" applyFill="1" applyBorder="1" applyAlignment="1" applyProtection="1">
      <alignment vertical="center"/>
    </xf>
    <xf numFmtId="3" fontId="28" fillId="5" borderId="2" xfId="24" applyNumberFormat="1" applyFont="1" applyFill="1" applyBorder="1" applyAlignment="1" applyProtection="1">
      <alignment horizontal="right" vertical="center"/>
    </xf>
    <xf numFmtId="0" fontId="34" fillId="0" borderId="0" xfId="24" applyFont="1" applyFill="1" applyBorder="1" applyAlignment="1">
      <alignment horizontal="center"/>
    </xf>
    <xf numFmtId="3" fontId="13" fillId="0" borderId="6" xfId="24" applyNumberFormat="1" applyFont="1" applyFill="1" applyBorder="1" applyAlignment="1" applyProtection="1">
      <alignment horizontal="center" vertical="center" wrapText="1"/>
    </xf>
    <xf numFmtId="3" fontId="13" fillId="0" borderId="7" xfId="24" applyNumberFormat="1" applyFont="1" applyFill="1" applyBorder="1" applyAlignment="1" applyProtection="1">
      <alignment horizontal="center" vertical="center" wrapText="1"/>
    </xf>
    <xf numFmtId="0" fontId="35" fillId="0" borderId="1" xfId="24" applyFont="1" applyFill="1" applyBorder="1" applyAlignment="1">
      <alignment horizontal="center" vertical="center" wrapText="1"/>
    </xf>
    <xf numFmtId="0" fontId="34" fillId="0" borderId="2" xfId="24" applyFont="1" applyFill="1" applyBorder="1" applyAlignment="1">
      <alignment horizontal="center" vertical="center" wrapText="1"/>
    </xf>
    <xf numFmtId="3" fontId="13" fillId="0" borderId="2" xfId="24" applyNumberFormat="1" applyFont="1" applyFill="1" applyBorder="1" applyAlignment="1" applyProtection="1">
      <alignment horizontal="center" vertical="center" wrapText="1"/>
    </xf>
    <xf numFmtId="0" fontId="34" fillId="0" borderId="4" xfId="24" applyFont="1" applyFill="1" applyBorder="1" applyAlignment="1">
      <alignment horizontal="center" vertical="center" wrapText="1"/>
    </xf>
    <xf numFmtId="0" fontId="36" fillId="0" borderId="2" xfId="24" applyFont="1" applyFill="1" applyBorder="1" applyAlignment="1">
      <alignment horizontal="center" vertical="center" wrapText="1"/>
    </xf>
    <xf numFmtId="179" fontId="37" fillId="0" borderId="2" xfId="24" applyNumberFormat="1" applyFont="1" applyFill="1" applyBorder="1" applyAlignment="1">
      <alignment horizontal="center" vertical="center" wrapText="1"/>
    </xf>
    <xf numFmtId="3" fontId="13" fillId="0" borderId="3" xfId="24" applyNumberFormat="1" applyFont="1" applyFill="1" applyBorder="1" applyAlignment="1" applyProtection="1">
      <alignment horizontal="center" vertical="center"/>
    </xf>
    <xf numFmtId="0" fontId="32" fillId="0" borderId="2" xfId="24" applyFont="1" applyBorder="1" applyAlignment="1">
      <alignment vertical="center"/>
    </xf>
    <xf numFmtId="0" fontId="6" fillId="0" borderId="2" xfId="24" applyFont="1" applyBorder="1" applyAlignment="1">
      <alignment vertical="center"/>
    </xf>
    <xf numFmtId="0" fontId="15" fillId="0" borderId="2" xfId="24" applyFont="1" applyBorder="1" applyAlignment="1">
      <alignment vertical="center"/>
    </xf>
    <xf numFmtId="0" fontId="22" fillId="0" borderId="0" xfId="0" applyFont="1">
      <alignment vertical="center"/>
    </xf>
    <xf numFmtId="0" fontId="38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8" fillId="0" borderId="0" xfId="0" applyFont="1">
      <alignment vertical="center"/>
    </xf>
    <xf numFmtId="0" fontId="1" fillId="0" borderId="0" xfId="0" applyFont="1">
      <alignment vertical="center"/>
    </xf>
    <xf numFmtId="0" fontId="39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left" vertical="center"/>
    </xf>
    <xf numFmtId="1" fontId="1" fillId="0" borderId="2" xfId="0" applyNumberFormat="1" applyFont="1" applyBorder="1" applyAlignment="1">
      <alignment vertical="center"/>
    </xf>
    <xf numFmtId="0" fontId="20" fillId="0" borderId="2" xfId="0" applyFont="1" applyBorder="1" applyAlignment="1">
      <alignment horizontal="left" vertical="center"/>
    </xf>
    <xf numFmtId="1" fontId="1" fillId="0" borderId="2" xfId="0" applyNumberFormat="1" applyFont="1" applyBorder="1">
      <alignment vertical="center"/>
    </xf>
    <xf numFmtId="0" fontId="40" fillId="0" borderId="10" xfId="0" applyFont="1" applyBorder="1" applyAlignment="1">
      <alignment horizontal="center" vertical="center"/>
    </xf>
    <xf numFmtId="177" fontId="40" fillId="0" borderId="2" xfId="0" applyNumberFormat="1" applyFont="1" applyBorder="1" applyAlignment="1">
      <alignment horizontal="center" vertical="center" wrapText="1"/>
    </xf>
    <xf numFmtId="177" fontId="40" fillId="0" borderId="2" xfId="0" applyNumberFormat="1" applyFont="1" applyBorder="1" applyAlignment="1">
      <alignment vertical="center" wrapText="1"/>
    </xf>
    <xf numFmtId="0" fontId="4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2" xfId="0" applyFont="1" applyBorder="1" applyAlignment="1">
      <alignment vertical="center" wrapText="1"/>
    </xf>
    <xf numFmtId="1" fontId="15" fillId="0" borderId="4" xfId="0" applyNumberFormat="1" applyFont="1" applyBorder="1" applyAlignment="1">
      <alignment vertical="center" wrapText="1"/>
    </xf>
  </cellXfs>
  <cellStyles count="107">
    <cellStyle name="常规" xfId="0" builtinId="0"/>
    <cellStyle name="千位分隔 2 7" xfId="1"/>
    <cellStyle name="千位分隔 2 6" xfId="2"/>
    <cellStyle name="千位分隔 2 10" xfId="3"/>
    <cellStyle name="千位分隔 2 5" xfId="4"/>
    <cellStyle name="千位分隔 2 4" xfId="5"/>
    <cellStyle name="千位分隔 2 3" xfId="6"/>
    <cellStyle name="千位分隔 2" xfId="7"/>
    <cellStyle name="好_全市公共收入正" xfId="8"/>
    <cellStyle name="常规 9" xfId="9"/>
    <cellStyle name="常规 8" xfId="10"/>
    <cellStyle name="好_人大报告13" xfId="11"/>
    <cellStyle name="样式 1" xfId="12"/>
    <cellStyle name="千位分隔 2 8" xfId="13"/>
    <cellStyle name="常规 5" xfId="14"/>
    <cellStyle name="好_全市基金支出_全市基金支出" xfId="15"/>
    <cellStyle name="千位分隔 2 9" xfId="16"/>
    <cellStyle name="常规 6" xfId="17"/>
    <cellStyle name="千位分隔 2 2" xfId="18"/>
    <cellStyle name="常规 7" xfId="19"/>
    <cellStyle name="千位分隔 2 13" xfId="20"/>
    <cellStyle name="强调文字颜色 3" xfId="21" builtinId="37"/>
    <cellStyle name="40% - 强调文字颜色 2" xfId="22" builtinId="35"/>
    <cellStyle name="60% - 强调文字颜色 2" xfId="23" builtinId="36"/>
    <cellStyle name="常规 2" xfId="24"/>
    <cellStyle name="常规 2_全市公共收入正" xfId="25"/>
    <cellStyle name="40% - 强调文字颜色 1" xfId="26" builtinId="31"/>
    <cellStyle name="千位分隔 2 12" xfId="27"/>
    <cellStyle name="强调文字颜色 2" xfId="28" builtinId="33"/>
    <cellStyle name="适中" xfId="29" builtinId="28"/>
    <cellStyle name="千位分隔 2 11" xfId="30"/>
    <cellStyle name="强调文字颜色 1" xfId="31" builtinId="29"/>
    <cellStyle name="标题 4" xfId="32" builtinId="19"/>
    <cellStyle name="千位分隔 2_全市公共支出表八" xfId="33"/>
    <cellStyle name="好" xfId="34" builtinId="26"/>
    <cellStyle name="标题" xfId="35" builtinId="15"/>
    <cellStyle name="常规 3" xfId="36"/>
    <cellStyle name="常规_表二_1" xfId="37"/>
    <cellStyle name="60% - 强调文字颜色 1" xfId="38" builtinId="32"/>
    <cellStyle name="链接单元格" xfId="39" builtinId="24"/>
    <cellStyle name="检查单元格" xfId="40" builtinId="23"/>
    <cellStyle name="百分比 2" xfId="41"/>
    <cellStyle name="40% - 强调文字颜色 3" xfId="42" builtinId="39"/>
    <cellStyle name="好_全市基金支出" xfId="43"/>
    <cellStyle name="强调文字颜色 4" xfId="44" builtinId="41"/>
    <cellStyle name="千位分隔[0]" xfId="45" builtinId="6"/>
    <cellStyle name="已访问的超链接" xfId="46" builtinId="9"/>
    <cellStyle name="差_全市基金支出_1" xfId="47"/>
    <cellStyle name="计算" xfId="48" builtinId="22"/>
    <cellStyle name="20% - 强调文字颜色 4" xfId="49" builtinId="42"/>
    <cellStyle name="差" xfId="50" builtinId="27"/>
    <cellStyle name="货币" xfId="51" builtinId="4"/>
    <cellStyle name="20% - 强调文字颜色 3" xfId="52" builtinId="38"/>
    <cellStyle name="60% - 强调文字颜色 6" xfId="53" builtinId="52"/>
    <cellStyle name="超链接" xfId="54" builtinId="8"/>
    <cellStyle name="差_全市公共收入正" xfId="55"/>
    <cellStyle name="标题 1" xfId="56" builtinId="16"/>
    <cellStyle name="输入" xfId="57" builtinId="20"/>
    <cellStyle name="60% - 强调文字颜色 5" xfId="58" builtinId="48"/>
    <cellStyle name="差_全市公共支出表八_1" xfId="59"/>
    <cellStyle name="Normal" xfId="60"/>
    <cellStyle name="20% - 强调文字颜色 2" xfId="61" builtinId="34"/>
    <cellStyle name="警告文本" xfId="62" builtinId="11"/>
    <cellStyle name="注释" xfId="63" builtinId="10"/>
    <cellStyle name="60% - 强调文字颜色 4" xfId="64" builtinId="44"/>
    <cellStyle name="常规 4" xfId="65"/>
    <cellStyle name="常规_Sheet1" xfId="66"/>
    <cellStyle name="标题 2" xfId="67" builtinId="17"/>
    <cellStyle name="差_全市基金收入" xfId="68"/>
    <cellStyle name="差_全市公共支出表八" xfId="69"/>
    <cellStyle name="好 2" xfId="70"/>
    <cellStyle name="千位分隔" xfId="71" builtinId="3"/>
    <cellStyle name="常规 27" xfId="72"/>
    <cellStyle name="20% - 强调文字颜色 1" xfId="73" builtinId="30"/>
    <cellStyle name="百分比" xfId="74" builtinId="5"/>
    <cellStyle name="汇总" xfId="75" builtinId="25"/>
    <cellStyle name="解释性文本" xfId="76" builtinId="53"/>
    <cellStyle name="标题 3" xfId="77" builtinId="18"/>
    <cellStyle name="常规 2 2 7" xfId="78"/>
    <cellStyle name="输出" xfId="79" builtinId="21"/>
    <cellStyle name="40% - 强调文字颜色 4" xfId="80" builtinId="43"/>
    <cellStyle name="强调文字颜色 5" xfId="81" builtinId="45"/>
    <cellStyle name="60% - 强调文字颜色 3" xfId="82" builtinId="40"/>
    <cellStyle name="常规 10" xfId="83"/>
    <cellStyle name="常规 2 2" xfId="84"/>
    <cellStyle name="20% - 强调文字颜色 5" xfId="85" builtinId="46"/>
    <cellStyle name="货币[0]" xfId="86" builtinId="7"/>
    <cellStyle name="40% - 强调文字颜色 5" xfId="87" builtinId="47"/>
    <cellStyle name="强调文字颜色 6" xfId="88" builtinId="49"/>
    <cellStyle name="常规 2 3" xfId="89"/>
    <cellStyle name="20% - 强调文字颜色 6" xfId="90" builtinId="50"/>
    <cellStyle name="40% - 强调文字颜色 6" xfId="91" builtinId="51"/>
    <cellStyle name="差_全市基金支出_全市基金支出" xfId="92"/>
    <cellStyle name="Normal 2 2" xfId="93"/>
    <cellStyle name="差_全市公共支出表二正" xfId="94"/>
    <cellStyle name="差_全市基金支出" xfId="95"/>
    <cellStyle name="差_人大报告13" xfId="96"/>
    <cellStyle name="Normal 2" xfId="97"/>
    <cellStyle name="常规 18" xfId="98"/>
    <cellStyle name="常规 2 2 7 2" xfId="99"/>
    <cellStyle name="差_全市公共收入正_1" xfId="100"/>
    <cellStyle name="常规 2 16" xfId="101"/>
    <cellStyle name="常规 2 4" xfId="102"/>
    <cellStyle name="好_全市公共支出表八" xfId="103"/>
    <cellStyle name="常规 21" xfId="104"/>
    <cellStyle name="千位分隔 3" xfId="105"/>
    <cellStyle name="常规 4 2" xfId="10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G8" sqref="G8"/>
    </sheetView>
  </sheetViews>
  <sheetFormatPr defaultColWidth="9" defaultRowHeight="14.5"/>
  <cols>
    <col min="1" max="1" width="38.7727272727273" customWidth="1"/>
    <col min="2" max="2" width="10.1090909090909" customWidth="1"/>
    <col min="3" max="3" width="10.3363636363636" customWidth="1"/>
    <col min="4" max="4" width="9.33636363636364" customWidth="1"/>
    <col min="6" max="6" width="8.55454545454545" customWidth="1"/>
    <col min="8" max="8" width="10.1090909090909" customWidth="1"/>
    <col min="10" max="10" width="15.8818181818182" customWidth="1"/>
  </cols>
  <sheetData>
    <row r="1" ht="20.4" customHeight="1" spans="1:1">
      <c r="A1" s="111"/>
    </row>
    <row r="2" ht="42.6" customHeight="1" spans="1:10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</row>
    <row r="3" ht="18.6" customHeight="1" spans="1:10">
      <c r="A3" s="113"/>
      <c r="B3" s="114"/>
      <c r="C3" s="114"/>
      <c r="D3" s="114"/>
      <c r="E3" s="114"/>
      <c r="F3" s="114"/>
      <c r="G3" s="114"/>
      <c r="H3" s="114"/>
      <c r="I3" s="114"/>
      <c r="J3" s="114"/>
    </row>
    <row r="4" ht="21.6" customHeight="1" spans="1:10">
      <c r="A4" s="115" t="s">
        <v>1</v>
      </c>
      <c r="B4" s="116"/>
      <c r="C4" s="116"/>
      <c r="D4" s="116"/>
      <c r="E4" s="116"/>
      <c r="F4" s="116"/>
      <c r="J4" s="133" t="s">
        <v>2</v>
      </c>
    </row>
    <row r="5" ht="27.6" customHeight="1" spans="1:10">
      <c r="A5" s="117" t="s">
        <v>3</v>
      </c>
      <c r="B5" s="118" t="s">
        <v>4</v>
      </c>
      <c r="C5" s="119" t="s">
        <v>5</v>
      </c>
      <c r="D5" s="120"/>
      <c r="E5" s="120"/>
      <c r="F5" s="128"/>
      <c r="G5" s="129" t="s">
        <v>6</v>
      </c>
      <c r="H5" s="129"/>
      <c r="I5" s="129"/>
      <c r="J5" s="118" t="s">
        <v>7</v>
      </c>
    </row>
    <row r="6" ht="48" customHeight="1" spans="1:10">
      <c r="A6" s="121"/>
      <c r="B6" s="122"/>
      <c r="C6" s="123" t="s">
        <v>8</v>
      </c>
      <c r="D6" s="123" t="s">
        <v>9</v>
      </c>
      <c r="E6" s="123" t="s">
        <v>10</v>
      </c>
      <c r="F6" s="123" t="s">
        <v>11</v>
      </c>
      <c r="G6" s="130" t="s">
        <v>12</v>
      </c>
      <c r="H6" s="131" t="s">
        <v>13</v>
      </c>
      <c r="I6" s="131" t="s">
        <v>14</v>
      </c>
      <c r="J6" s="122"/>
    </row>
    <row r="7" ht="27.6" customHeight="1" spans="1:10">
      <c r="A7" s="124" t="s">
        <v>15</v>
      </c>
      <c r="B7" s="125">
        <f>SUM(B8,B9)</f>
        <v>471774</v>
      </c>
      <c r="C7" s="125">
        <f>SUM(C8,C9)</f>
        <v>485000</v>
      </c>
      <c r="D7" s="125">
        <f>SUM(D8,D9)</f>
        <v>490000</v>
      </c>
      <c r="E7" s="127">
        <f t="shared" ref="E7:E11" si="0">D7-C7</f>
        <v>5000</v>
      </c>
      <c r="F7" s="132">
        <f t="shared" ref="F7:F11" si="1">100*E7/C7</f>
        <v>1.03092783505155</v>
      </c>
      <c r="G7" s="125">
        <f>SUM(G8,G9)</f>
        <v>515000</v>
      </c>
      <c r="H7" s="125">
        <f>G7-D7</f>
        <v>25000</v>
      </c>
      <c r="I7" s="132">
        <f t="shared" ref="I7:I11" si="2">G7/B7*100-100</f>
        <v>9.16243794698308</v>
      </c>
      <c r="J7" s="134"/>
    </row>
    <row r="8" ht="23.4" customHeight="1" spans="1:10">
      <c r="A8" s="126" t="s">
        <v>16</v>
      </c>
      <c r="B8" s="125">
        <v>277513</v>
      </c>
      <c r="C8" s="125">
        <v>291000</v>
      </c>
      <c r="D8" s="125">
        <v>320000</v>
      </c>
      <c r="E8" s="127">
        <f t="shared" si="0"/>
        <v>29000</v>
      </c>
      <c r="F8" s="132">
        <f t="shared" si="1"/>
        <v>9.96563573883162</v>
      </c>
      <c r="G8" s="125">
        <v>305000</v>
      </c>
      <c r="H8" s="125">
        <f t="shared" ref="H8:H11" si="3">G8-D8</f>
        <v>-15000</v>
      </c>
      <c r="I8" s="132">
        <f t="shared" si="2"/>
        <v>9.90476121839336</v>
      </c>
      <c r="J8" s="135"/>
    </row>
    <row r="9" ht="23.4" customHeight="1" spans="1:10">
      <c r="A9" s="126" t="s">
        <v>17</v>
      </c>
      <c r="B9" s="125">
        <v>194261</v>
      </c>
      <c r="C9" s="125">
        <v>194000</v>
      </c>
      <c r="D9" s="125">
        <v>170000</v>
      </c>
      <c r="E9" s="125">
        <f t="shared" si="0"/>
        <v>-24000</v>
      </c>
      <c r="F9" s="132">
        <f t="shared" si="1"/>
        <v>-12.3711340206186</v>
      </c>
      <c r="G9" s="125">
        <v>210000</v>
      </c>
      <c r="H9" s="125">
        <f t="shared" si="3"/>
        <v>40000</v>
      </c>
      <c r="I9" s="132">
        <f t="shared" si="2"/>
        <v>8.10198650269483</v>
      </c>
      <c r="J9" s="135"/>
    </row>
    <row r="10" ht="33.6" customHeight="1" spans="1:10">
      <c r="A10" s="124" t="s">
        <v>18</v>
      </c>
      <c r="B10" s="127">
        <v>268668</v>
      </c>
      <c r="C10" s="127">
        <v>241600</v>
      </c>
      <c r="D10" s="127">
        <v>556840</v>
      </c>
      <c r="E10" s="127">
        <f t="shared" si="0"/>
        <v>315240</v>
      </c>
      <c r="F10" s="132">
        <f t="shared" si="1"/>
        <v>130.480132450331</v>
      </c>
      <c r="G10" s="125">
        <v>307000</v>
      </c>
      <c r="H10" s="125">
        <f t="shared" si="3"/>
        <v>-249840</v>
      </c>
      <c r="I10" s="132">
        <f t="shared" si="2"/>
        <v>14.2674229904566</v>
      </c>
      <c r="J10" s="134"/>
    </row>
    <row r="11" ht="33.6" customHeight="1" spans="1:10">
      <c r="A11" s="124" t="s">
        <v>19</v>
      </c>
      <c r="B11" s="127">
        <v>1394</v>
      </c>
      <c r="C11" s="127">
        <v>1394</v>
      </c>
      <c r="D11" s="127">
        <v>90</v>
      </c>
      <c r="E11" s="127">
        <f t="shared" si="0"/>
        <v>-1304</v>
      </c>
      <c r="F11" s="132">
        <f t="shared" si="1"/>
        <v>-93.5437589670014</v>
      </c>
      <c r="G11" s="125">
        <v>696</v>
      </c>
      <c r="H11" s="125">
        <f t="shared" si="3"/>
        <v>606</v>
      </c>
      <c r="I11" s="132">
        <f t="shared" si="2"/>
        <v>-50.0717360114778</v>
      </c>
      <c r="J11" s="134"/>
    </row>
  </sheetData>
  <mergeCells count="7">
    <mergeCell ref="A2:J2"/>
    <mergeCell ref="A3:J3"/>
    <mergeCell ref="C5:F5"/>
    <mergeCell ref="G5:I5"/>
    <mergeCell ref="A5:A6"/>
    <mergeCell ref="B5:B6"/>
    <mergeCell ref="J5:J6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4"/>
  <sheetViews>
    <sheetView showZeros="0" tabSelected="1" workbookViewId="0">
      <pane xSplit="1" ySplit="4" topLeftCell="B5" activePane="bottomRight" state="frozen"/>
      <selection/>
      <selection pane="topRight"/>
      <selection pane="bottomLeft"/>
      <selection pane="bottomRight" activeCell="L28" sqref="L28"/>
    </sheetView>
  </sheetViews>
  <sheetFormatPr defaultColWidth="10" defaultRowHeight="15.5"/>
  <cols>
    <col min="1" max="1" width="36.7727272727273" style="80" customWidth="1"/>
    <col min="2" max="2" width="9.88181818181818" style="81" customWidth="1"/>
    <col min="3" max="4" width="9.55454545454545" style="81" customWidth="1"/>
    <col min="5" max="5" width="9.63636363636364" style="81" customWidth="1"/>
    <col min="6" max="6" width="9.81818181818182" style="81" customWidth="1"/>
    <col min="7" max="7" width="8.77272727272727" style="82" customWidth="1"/>
    <col min="8" max="8" width="8.66363636363636" style="82" hidden="1" customWidth="1"/>
    <col min="9" max="9" width="8.77272727272727" style="82" hidden="1" customWidth="1"/>
    <col min="10" max="10" width="32" style="83" customWidth="1"/>
    <col min="11" max="16384" width="10" style="83"/>
  </cols>
  <sheetData>
    <row r="1" ht="34.2" customHeight="1" spans="1:10">
      <c r="A1" s="84" t="s">
        <v>20</v>
      </c>
      <c r="B1" s="84"/>
      <c r="C1" s="84"/>
      <c r="D1" s="84"/>
      <c r="E1" s="84"/>
      <c r="F1" s="84"/>
      <c r="G1" s="84"/>
      <c r="H1" s="84"/>
      <c r="I1" s="84"/>
      <c r="J1" s="84"/>
    </row>
    <row r="2" ht="19.2" customHeight="1" spans="1:10">
      <c r="A2" s="85"/>
      <c r="B2" s="86"/>
      <c r="C2" s="86"/>
      <c r="D2" s="87"/>
      <c r="E2" s="87"/>
      <c r="F2" s="87"/>
      <c r="G2" s="98"/>
      <c r="H2" s="98"/>
      <c r="I2" s="98"/>
      <c r="J2" s="107" t="s">
        <v>21</v>
      </c>
    </row>
    <row r="3" ht="42" customHeight="1" spans="1:10">
      <c r="A3" s="88" t="s">
        <v>22</v>
      </c>
      <c r="B3" s="88" t="s">
        <v>23</v>
      </c>
      <c r="C3" s="88" t="s">
        <v>24</v>
      </c>
      <c r="D3" s="89" t="s">
        <v>25</v>
      </c>
      <c r="E3" s="99"/>
      <c r="F3" s="100"/>
      <c r="G3" s="101" t="s">
        <v>26</v>
      </c>
      <c r="H3" s="102" t="s">
        <v>27</v>
      </c>
      <c r="I3" s="102"/>
      <c r="J3" s="88" t="s">
        <v>28</v>
      </c>
    </row>
    <row r="4" ht="47.4" customHeight="1" spans="1:10">
      <c r="A4" s="90"/>
      <c r="B4" s="90"/>
      <c r="C4" s="90"/>
      <c r="D4" s="91" t="s">
        <v>29</v>
      </c>
      <c r="E4" s="103" t="s">
        <v>30</v>
      </c>
      <c r="F4" s="91" t="s">
        <v>31</v>
      </c>
      <c r="G4" s="104"/>
      <c r="H4" s="105" t="s">
        <v>32</v>
      </c>
      <c r="I4" s="102" t="s">
        <v>33</v>
      </c>
      <c r="J4" s="90"/>
    </row>
    <row r="5" ht="28.2" customHeight="1" spans="1:10">
      <c r="A5" s="92" t="s">
        <v>34</v>
      </c>
      <c r="B5" s="93">
        <f>SUM(B6,B34)</f>
        <v>663395</v>
      </c>
      <c r="C5" s="93">
        <f>SUM(C6,C34)</f>
        <v>701950</v>
      </c>
      <c r="D5" s="93">
        <f t="shared" ref="D5:F5" si="0">SUM(D6,D34)</f>
        <v>721090</v>
      </c>
      <c r="E5" s="93">
        <f t="shared" si="0"/>
        <v>609349</v>
      </c>
      <c r="F5" s="93">
        <f t="shared" si="0"/>
        <v>111741</v>
      </c>
      <c r="G5" s="106">
        <f t="shared" ref="G5:G32" si="1">D5/B5*100-100</f>
        <v>8.69693018488232</v>
      </c>
      <c r="H5" s="93">
        <f>SUM(H6,H34)</f>
        <v>623450</v>
      </c>
      <c r="I5" s="106">
        <f t="shared" ref="I5:I32" si="2">H5/D5*100-100</f>
        <v>-13.5406121288605</v>
      </c>
      <c r="J5" s="103"/>
    </row>
    <row r="6" ht="22.05" customHeight="1" spans="1:10">
      <c r="A6" s="94" t="s">
        <v>35</v>
      </c>
      <c r="B6" s="93">
        <f>SUM(B7,B22)</f>
        <v>471774</v>
      </c>
      <c r="C6" s="93">
        <f>SUM(C7,C22)</f>
        <v>490000</v>
      </c>
      <c r="D6" s="93">
        <f>SUM(D7,D22)</f>
        <v>515000</v>
      </c>
      <c r="E6" s="93">
        <f t="shared" ref="E6:F6" si="3">SUM(E7,E22)</f>
        <v>433825</v>
      </c>
      <c r="F6" s="93">
        <f t="shared" si="3"/>
        <v>81175</v>
      </c>
      <c r="G6" s="106">
        <f t="shared" si="1"/>
        <v>9.16243794698308</v>
      </c>
      <c r="H6" s="93">
        <f>SUM(H7,H22)</f>
        <v>411500</v>
      </c>
      <c r="I6" s="106">
        <f t="shared" si="2"/>
        <v>-20.0970873786408</v>
      </c>
      <c r="J6" s="103"/>
    </row>
    <row r="7" s="79" customFormat="1" ht="22.05" customHeight="1" spans="1:10">
      <c r="A7" s="95" t="s">
        <v>36</v>
      </c>
      <c r="B7" s="93">
        <f>SUM(B8:B21)</f>
        <v>271537</v>
      </c>
      <c r="C7" s="93">
        <f>SUM(C8:C21)</f>
        <v>313500</v>
      </c>
      <c r="D7" s="93">
        <f>SUM(D8:D21)</f>
        <v>299000</v>
      </c>
      <c r="E7" s="93">
        <f t="shared" ref="E7:F7" si="4">SUM(E8:E21)</f>
        <v>241168</v>
      </c>
      <c r="F7" s="93">
        <f t="shared" si="4"/>
        <v>57832</v>
      </c>
      <c r="G7" s="106">
        <f t="shared" si="1"/>
        <v>10.1139071286786</v>
      </c>
      <c r="H7" s="93">
        <f>SUM(H8:H21)</f>
        <v>313500</v>
      </c>
      <c r="I7" s="106">
        <f t="shared" si="2"/>
        <v>4.84949832775921</v>
      </c>
      <c r="J7" s="108"/>
    </row>
    <row r="8" ht="16.8" customHeight="1" spans="1:10">
      <c r="A8" s="96" t="s">
        <v>37</v>
      </c>
      <c r="B8" s="97">
        <v>116330</v>
      </c>
      <c r="C8" s="97">
        <v>136700</v>
      </c>
      <c r="D8" s="97">
        <f>SUM(E8:F8)</f>
        <v>127550</v>
      </c>
      <c r="E8" s="97">
        <v>107552</v>
      </c>
      <c r="F8" s="97">
        <v>19998</v>
      </c>
      <c r="G8" s="106">
        <f t="shared" si="1"/>
        <v>9.64497550073069</v>
      </c>
      <c r="H8" s="97">
        <v>136700</v>
      </c>
      <c r="I8" s="106">
        <f t="shared" si="2"/>
        <v>7.17365738925912</v>
      </c>
      <c r="J8" s="109"/>
    </row>
    <row r="9" ht="16.8" customHeight="1" spans="1:10">
      <c r="A9" s="96" t="s">
        <v>38</v>
      </c>
      <c r="B9" s="97">
        <v>27598</v>
      </c>
      <c r="C9" s="97">
        <v>35000</v>
      </c>
      <c r="D9" s="97">
        <f t="shared" ref="D9:D21" si="5">SUM(E9:F9)</f>
        <v>35450</v>
      </c>
      <c r="E9" s="97">
        <v>28427</v>
      </c>
      <c r="F9" s="97">
        <v>7023</v>
      </c>
      <c r="G9" s="106">
        <f t="shared" si="1"/>
        <v>28.4513370534097</v>
      </c>
      <c r="H9" s="97">
        <v>35000</v>
      </c>
      <c r="I9" s="106">
        <f t="shared" si="2"/>
        <v>-1.26939351198871</v>
      </c>
      <c r="J9" s="109"/>
    </row>
    <row r="10" ht="16.8" customHeight="1" spans="1:10">
      <c r="A10" s="96" t="s">
        <v>39</v>
      </c>
      <c r="B10" s="97">
        <v>8818</v>
      </c>
      <c r="C10" s="97">
        <v>8500</v>
      </c>
      <c r="D10" s="97">
        <f t="shared" si="5"/>
        <v>8100</v>
      </c>
      <c r="E10" s="97">
        <v>7108</v>
      </c>
      <c r="F10" s="97">
        <v>992</v>
      </c>
      <c r="G10" s="106">
        <f t="shared" si="1"/>
        <v>-8.14243592651394</v>
      </c>
      <c r="H10" s="97">
        <v>8500</v>
      </c>
      <c r="I10" s="106">
        <f t="shared" si="2"/>
        <v>4.93827160493827</v>
      </c>
      <c r="J10" s="109"/>
    </row>
    <row r="11" ht="16.8" customHeight="1" spans="1:10">
      <c r="A11" s="96" t="s">
        <v>40</v>
      </c>
      <c r="B11" s="97"/>
      <c r="C11" s="97"/>
      <c r="D11" s="97">
        <f t="shared" si="5"/>
        <v>220</v>
      </c>
      <c r="E11" s="97">
        <v>220</v>
      </c>
      <c r="F11" s="97">
        <v>0</v>
      </c>
      <c r="G11" s="106"/>
      <c r="H11" s="97"/>
      <c r="I11" s="106">
        <f t="shared" si="2"/>
        <v>-100</v>
      </c>
      <c r="J11" s="109"/>
    </row>
    <row r="12" ht="16.8" customHeight="1" spans="1:10">
      <c r="A12" s="96" t="s">
        <v>41</v>
      </c>
      <c r="B12" s="97">
        <v>14281</v>
      </c>
      <c r="C12" s="97">
        <v>16000</v>
      </c>
      <c r="D12" s="97">
        <f t="shared" si="5"/>
        <v>15000</v>
      </c>
      <c r="E12" s="97">
        <v>12998</v>
      </c>
      <c r="F12" s="97">
        <v>2002</v>
      </c>
      <c r="G12" s="106">
        <f t="shared" si="1"/>
        <v>5.03466143827463</v>
      </c>
      <c r="H12" s="97">
        <v>16000</v>
      </c>
      <c r="I12" s="106">
        <f t="shared" si="2"/>
        <v>6.66666666666667</v>
      </c>
      <c r="J12" s="109"/>
    </row>
    <row r="13" ht="16.8" customHeight="1" spans="1:10">
      <c r="A13" s="96" t="s">
        <v>42</v>
      </c>
      <c r="B13" s="97">
        <v>25895</v>
      </c>
      <c r="C13" s="97">
        <v>26450</v>
      </c>
      <c r="D13" s="97">
        <f t="shared" si="5"/>
        <v>25955</v>
      </c>
      <c r="E13" s="97">
        <v>25942</v>
      </c>
      <c r="F13" s="97">
        <v>13</v>
      </c>
      <c r="G13" s="106">
        <f t="shared" si="1"/>
        <v>0.231704962347948</v>
      </c>
      <c r="H13" s="97">
        <v>26450</v>
      </c>
      <c r="I13" s="106">
        <f t="shared" si="2"/>
        <v>1.90714698516663</v>
      </c>
      <c r="J13" s="109"/>
    </row>
    <row r="14" ht="16.8" customHeight="1" spans="1:10">
      <c r="A14" s="96" t="s">
        <v>43</v>
      </c>
      <c r="B14" s="97">
        <v>7328</v>
      </c>
      <c r="C14" s="97">
        <v>7900</v>
      </c>
      <c r="D14" s="97">
        <f t="shared" si="5"/>
        <v>7700</v>
      </c>
      <c r="E14" s="97">
        <v>7616</v>
      </c>
      <c r="F14" s="97">
        <v>84</v>
      </c>
      <c r="G14" s="106">
        <f t="shared" si="1"/>
        <v>5.07641921397379</v>
      </c>
      <c r="H14" s="97">
        <v>7900</v>
      </c>
      <c r="I14" s="106">
        <f t="shared" si="2"/>
        <v>2.59740259740259</v>
      </c>
      <c r="J14" s="109"/>
    </row>
    <row r="15" ht="16.8" customHeight="1" spans="1:10">
      <c r="A15" s="96" t="s">
        <v>44</v>
      </c>
      <c r="B15" s="97">
        <v>11765</v>
      </c>
      <c r="C15" s="97">
        <v>13400</v>
      </c>
      <c r="D15" s="97">
        <f t="shared" si="5"/>
        <v>12835</v>
      </c>
      <c r="E15" s="97">
        <v>10835</v>
      </c>
      <c r="F15" s="97">
        <v>2000</v>
      </c>
      <c r="G15" s="106">
        <f t="shared" si="1"/>
        <v>9.09477263068423</v>
      </c>
      <c r="H15" s="97">
        <v>13400</v>
      </c>
      <c r="I15" s="106">
        <f t="shared" si="2"/>
        <v>4.40202571094663</v>
      </c>
      <c r="J15" s="109"/>
    </row>
    <row r="16" ht="16.8" customHeight="1" spans="1:10">
      <c r="A16" s="96" t="s">
        <v>45</v>
      </c>
      <c r="B16" s="97">
        <v>23787</v>
      </c>
      <c r="C16" s="97">
        <v>19200</v>
      </c>
      <c r="D16" s="97">
        <f t="shared" si="5"/>
        <v>27100</v>
      </c>
      <c r="E16" s="97">
        <v>13107</v>
      </c>
      <c r="F16" s="97">
        <v>13993</v>
      </c>
      <c r="G16" s="106">
        <f t="shared" si="1"/>
        <v>13.9277756757893</v>
      </c>
      <c r="H16" s="97">
        <v>19200</v>
      </c>
      <c r="I16" s="106">
        <f t="shared" si="2"/>
        <v>-29.1512915129151</v>
      </c>
      <c r="J16" s="109"/>
    </row>
    <row r="17" ht="16.8" customHeight="1" spans="1:10">
      <c r="A17" s="96" t="s">
        <v>46</v>
      </c>
      <c r="B17" s="97">
        <v>5524</v>
      </c>
      <c r="C17" s="97">
        <v>6600</v>
      </c>
      <c r="D17" s="97">
        <f t="shared" si="5"/>
        <v>6330</v>
      </c>
      <c r="E17" s="97">
        <v>5306</v>
      </c>
      <c r="F17" s="97">
        <v>1024</v>
      </c>
      <c r="G17" s="106">
        <f t="shared" si="1"/>
        <v>14.5908761766836</v>
      </c>
      <c r="H17" s="97">
        <v>6600</v>
      </c>
      <c r="I17" s="106">
        <f t="shared" si="2"/>
        <v>4.2654028436019</v>
      </c>
      <c r="J17" s="109"/>
    </row>
    <row r="18" ht="16.8" customHeight="1" spans="1:10">
      <c r="A18" s="96" t="s">
        <v>47</v>
      </c>
      <c r="B18" s="97">
        <v>10208</v>
      </c>
      <c r="C18" s="97">
        <v>10000</v>
      </c>
      <c r="D18" s="97">
        <f t="shared" si="5"/>
        <v>11060</v>
      </c>
      <c r="E18" s="97">
        <v>6058</v>
      </c>
      <c r="F18" s="97">
        <v>5002</v>
      </c>
      <c r="G18" s="106">
        <f t="shared" si="1"/>
        <v>8.34639498432601</v>
      </c>
      <c r="H18" s="97">
        <v>10000</v>
      </c>
      <c r="I18" s="106">
        <f t="shared" si="2"/>
        <v>-9.58408679927668</v>
      </c>
      <c r="J18" s="109"/>
    </row>
    <row r="19" ht="16.8" customHeight="1" spans="1:10">
      <c r="A19" s="96" t="s">
        <v>48</v>
      </c>
      <c r="B19" s="97">
        <v>19382</v>
      </c>
      <c r="C19" s="97">
        <v>33700</v>
      </c>
      <c r="D19" s="97">
        <f t="shared" si="5"/>
        <v>21245</v>
      </c>
      <c r="E19" s="97">
        <v>15544</v>
      </c>
      <c r="F19" s="97">
        <v>5701</v>
      </c>
      <c r="G19" s="106">
        <f t="shared" si="1"/>
        <v>9.61201114436075</v>
      </c>
      <c r="H19" s="97">
        <v>33700</v>
      </c>
      <c r="I19" s="106">
        <f t="shared" si="2"/>
        <v>58.6255589550482</v>
      </c>
      <c r="J19" s="109"/>
    </row>
    <row r="20" ht="16.8" customHeight="1" spans="1:10">
      <c r="A20" s="96" t="s">
        <v>49</v>
      </c>
      <c r="B20" s="97">
        <v>54</v>
      </c>
      <c r="C20" s="97">
        <v>50</v>
      </c>
      <c r="D20" s="97">
        <f t="shared" si="5"/>
        <v>120</v>
      </c>
      <c r="E20" s="97">
        <v>120</v>
      </c>
      <c r="F20" s="97">
        <v>0</v>
      </c>
      <c r="G20" s="106">
        <f t="shared" si="1"/>
        <v>122.222222222222</v>
      </c>
      <c r="H20" s="97">
        <v>50</v>
      </c>
      <c r="I20" s="106">
        <f t="shared" si="2"/>
        <v>-58.3333333333333</v>
      </c>
      <c r="J20" s="109"/>
    </row>
    <row r="21" ht="16.8" customHeight="1" spans="1:10">
      <c r="A21" s="96" t="s">
        <v>50</v>
      </c>
      <c r="B21" s="97">
        <v>567</v>
      </c>
      <c r="C21" s="97"/>
      <c r="D21" s="97">
        <f t="shared" si="5"/>
        <v>335</v>
      </c>
      <c r="E21" s="97">
        <v>335</v>
      </c>
      <c r="F21" s="97">
        <v>0</v>
      </c>
      <c r="G21" s="106">
        <f t="shared" si="1"/>
        <v>-40.9171075837742</v>
      </c>
      <c r="H21" s="97"/>
      <c r="I21" s="106">
        <f t="shared" si="2"/>
        <v>-100</v>
      </c>
      <c r="J21" s="109"/>
    </row>
    <row r="22" s="79" customFormat="1" ht="22.05" customHeight="1" spans="1:10">
      <c r="A22" s="95" t="s">
        <v>51</v>
      </c>
      <c r="B22" s="93">
        <f>SUM(B23,B29:B33)</f>
        <v>200237</v>
      </c>
      <c r="C22" s="93">
        <f>SUM(C23,C29:C33)</f>
        <v>176500</v>
      </c>
      <c r="D22" s="93">
        <f>SUM(D23,D29:D33)</f>
        <v>216000</v>
      </c>
      <c r="E22" s="93">
        <f t="shared" ref="E22:F22" si="6">SUM(E23,E29:E33)</f>
        <v>192657</v>
      </c>
      <c r="F22" s="93">
        <f t="shared" si="6"/>
        <v>23343</v>
      </c>
      <c r="G22" s="106">
        <f t="shared" si="1"/>
        <v>7.87217147679999</v>
      </c>
      <c r="H22" s="93">
        <f>SUM(H23,H29:H33)</f>
        <v>98000</v>
      </c>
      <c r="I22" s="106">
        <f t="shared" si="2"/>
        <v>-54.6296296296296</v>
      </c>
      <c r="J22" s="108"/>
    </row>
    <row r="23" ht="16.8" customHeight="1" spans="1:10">
      <c r="A23" s="96" t="s">
        <v>52</v>
      </c>
      <c r="B23" s="97">
        <f>SUM(B24:B28)</f>
        <v>12699</v>
      </c>
      <c r="C23" s="97">
        <f>SUM(C24:C28)</f>
        <v>17505</v>
      </c>
      <c r="D23" s="97">
        <f>SUM(D24:D28)</f>
        <v>10600</v>
      </c>
      <c r="E23" s="97">
        <f t="shared" ref="E23:F23" si="7">SUM(E24:E28)</f>
        <v>5906</v>
      </c>
      <c r="F23" s="97">
        <f t="shared" si="7"/>
        <v>4694</v>
      </c>
      <c r="G23" s="106">
        <f t="shared" si="1"/>
        <v>-16.5288605402</v>
      </c>
      <c r="H23" s="97">
        <f>SUM(H24:H28)</f>
        <v>17505</v>
      </c>
      <c r="I23" s="106">
        <f t="shared" si="2"/>
        <v>65.1415094339623</v>
      </c>
      <c r="J23" s="109"/>
    </row>
    <row r="24" ht="16.8" customHeight="1" spans="1:10">
      <c r="A24" s="96" t="s">
        <v>53</v>
      </c>
      <c r="B24" s="97">
        <v>5976</v>
      </c>
      <c r="C24" s="97">
        <v>6500</v>
      </c>
      <c r="D24" s="97">
        <f>SUM(E24:F24)</f>
        <v>6000</v>
      </c>
      <c r="E24" s="97">
        <v>5332</v>
      </c>
      <c r="F24" s="97">
        <v>668</v>
      </c>
      <c r="G24" s="106">
        <f t="shared" si="1"/>
        <v>0.401606425702823</v>
      </c>
      <c r="H24" s="97">
        <v>6500</v>
      </c>
      <c r="I24" s="106">
        <f t="shared" si="2"/>
        <v>8.33333333333333</v>
      </c>
      <c r="J24" s="109"/>
    </row>
    <row r="25" ht="16.8" customHeight="1" spans="1:10">
      <c r="A25" s="96" t="s">
        <v>54</v>
      </c>
      <c r="B25" s="97">
        <v>1651</v>
      </c>
      <c r="C25" s="97">
        <v>1000</v>
      </c>
      <c r="D25" s="97">
        <f t="shared" ref="D25:D34" si="8">SUM(E25:F25)</f>
        <v>600</v>
      </c>
      <c r="E25" s="97">
        <v>574</v>
      </c>
      <c r="F25" s="97">
        <v>26</v>
      </c>
      <c r="G25" s="106">
        <f t="shared" si="1"/>
        <v>-63.6583888552393</v>
      </c>
      <c r="H25" s="97">
        <v>1000</v>
      </c>
      <c r="I25" s="106">
        <f t="shared" si="2"/>
        <v>66.6666666666667</v>
      </c>
      <c r="J25" s="109"/>
    </row>
    <row r="26" ht="16.8" customHeight="1" spans="1:10">
      <c r="A26" s="96" t="s">
        <v>55</v>
      </c>
      <c r="B26" s="97">
        <v>2535</v>
      </c>
      <c r="C26" s="97">
        <v>5000</v>
      </c>
      <c r="D26" s="97">
        <f t="shared" si="8"/>
        <v>2000</v>
      </c>
      <c r="E26" s="97"/>
      <c r="F26" s="97">
        <v>2000</v>
      </c>
      <c r="G26" s="106">
        <f t="shared" si="1"/>
        <v>-21.1045364891519</v>
      </c>
      <c r="H26" s="97">
        <v>5000</v>
      </c>
      <c r="I26" s="106">
        <f t="shared" si="2"/>
        <v>150</v>
      </c>
      <c r="J26" s="109"/>
    </row>
    <row r="27" ht="16.8" customHeight="1" spans="1:10">
      <c r="A27" s="96" t="s">
        <v>56</v>
      </c>
      <c r="B27" s="97">
        <v>2535</v>
      </c>
      <c r="C27" s="97">
        <v>5000</v>
      </c>
      <c r="D27" s="97">
        <f t="shared" si="8"/>
        <v>2000</v>
      </c>
      <c r="E27" s="97"/>
      <c r="F27" s="97">
        <v>2000</v>
      </c>
      <c r="G27" s="106">
        <f t="shared" si="1"/>
        <v>-21.1045364891519</v>
      </c>
      <c r="H27" s="97">
        <v>5000</v>
      </c>
      <c r="I27" s="106">
        <f t="shared" si="2"/>
        <v>150</v>
      </c>
      <c r="J27" s="109"/>
    </row>
    <row r="28" ht="16.8" customHeight="1" spans="1:10">
      <c r="A28" s="96" t="s">
        <v>57</v>
      </c>
      <c r="B28" s="97">
        <v>2</v>
      </c>
      <c r="C28" s="97">
        <v>5</v>
      </c>
      <c r="D28" s="97">
        <f t="shared" si="8"/>
        <v>0</v>
      </c>
      <c r="E28" s="97"/>
      <c r="F28" s="97"/>
      <c r="G28" s="106">
        <f t="shared" si="1"/>
        <v>-100</v>
      </c>
      <c r="H28" s="97">
        <v>5</v>
      </c>
      <c r="I28" s="106" t="e">
        <f t="shared" si="2"/>
        <v>#DIV/0!</v>
      </c>
      <c r="J28" s="109"/>
    </row>
    <row r="29" ht="16.8" customHeight="1" spans="1:10">
      <c r="A29" s="96" t="s">
        <v>58</v>
      </c>
      <c r="B29" s="97">
        <v>5070</v>
      </c>
      <c r="C29" s="97">
        <v>4985</v>
      </c>
      <c r="D29" s="97">
        <f t="shared" si="8"/>
        <v>4900</v>
      </c>
      <c r="E29" s="97">
        <v>4603</v>
      </c>
      <c r="F29" s="97">
        <v>297</v>
      </c>
      <c r="G29" s="106">
        <f t="shared" si="1"/>
        <v>-3.35305719921104</v>
      </c>
      <c r="H29" s="97">
        <v>4985</v>
      </c>
      <c r="I29" s="106">
        <f t="shared" si="2"/>
        <v>1.73469387755102</v>
      </c>
      <c r="J29" s="110"/>
    </row>
    <row r="30" ht="16.8" customHeight="1" spans="1:10">
      <c r="A30" s="96" t="s">
        <v>59</v>
      </c>
      <c r="B30" s="97">
        <v>3326</v>
      </c>
      <c r="C30" s="97">
        <v>3800</v>
      </c>
      <c r="D30" s="97">
        <f t="shared" si="8"/>
        <v>4400</v>
      </c>
      <c r="E30" s="97">
        <v>3726</v>
      </c>
      <c r="F30" s="97">
        <v>674</v>
      </c>
      <c r="G30" s="106">
        <f t="shared" si="1"/>
        <v>32.291040288635</v>
      </c>
      <c r="H30" s="97">
        <v>3800</v>
      </c>
      <c r="I30" s="106">
        <f t="shared" si="2"/>
        <v>-13.6363636363636</v>
      </c>
      <c r="J30" s="109"/>
    </row>
    <row r="31" ht="16.8" customHeight="1" spans="1:10">
      <c r="A31" s="96" t="s">
        <v>60</v>
      </c>
      <c r="B31" s="97">
        <v>178875</v>
      </c>
      <c r="C31" s="97">
        <v>150000</v>
      </c>
      <c r="D31" s="97">
        <f t="shared" si="8"/>
        <v>195930</v>
      </c>
      <c r="E31" s="97">
        <v>178258</v>
      </c>
      <c r="F31" s="97">
        <v>17672</v>
      </c>
      <c r="G31" s="106">
        <f t="shared" si="1"/>
        <v>9.53459119496856</v>
      </c>
      <c r="H31" s="97">
        <v>71500</v>
      </c>
      <c r="I31" s="106">
        <f t="shared" si="2"/>
        <v>-63.5073750829378</v>
      </c>
      <c r="J31" s="110"/>
    </row>
    <row r="32" ht="16.8" customHeight="1" spans="1:10">
      <c r="A32" s="96" t="s">
        <v>61</v>
      </c>
      <c r="B32" s="97">
        <v>232</v>
      </c>
      <c r="C32" s="97">
        <v>210</v>
      </c>
      <c r="D32" s="97">
        <f t="shared" si="8"/>
        <v>170</v>
      </c>
      <c r="E32" s="97">
        <v>164</v>
      </c>
      <c r="F32" s="97">
        <v>6</v>
      </c>
      <c r="G32" s="106">
        <f t="shared" si="1"/>
        <v>-26.7241379310345</v>
      </c>
      <c r="H32" s="97">
        <v>210</v>
      </c>
      <c r="I32" s="106">
        <f t="shared" si="2"/>
        <v>23.5294117647059</v>
      </c>
      <c r="J32" s="109"/>
    </row>
    <row r="33" ht="16.8" customHeight="1" spans="1:10">
      <c r="A33" s="96" t="s">
        <v>62</v>
      </c>
      <c r="B33" s="97">
        <v>35</v>
      </c>
      <c r="C33" s="97"/>
      <c r="D33" s="97">
        <f t="shared" si="8"/>
        <v>0</v>
      </c>
      <c r="E33" s="97"/>
      <c r="F33" s="97"/>
      <c r="G33" s="106"/>
      <c r="H33" s="97"/>
      <c r="I33" s="106"/>
      <c r="J33" s="109"/>
    </row>
    <row r="34" ht="22.05" customHeight="1" spans="1:10">
      <c r="A34" s="94" t="s">
        <v>63</v>
      </c>
      <c r="B34" s="97">
        <v>191621</v>
      </c>
      <c r="C34" s="97">
        <v>211950</v>
      </c>
      <c r="D34" s="97">
        <f t="shared" si="8"/>
        <v>206090</v>
      </c>
      <c r="E34" s="97">
        <v>175524</v>
      </c>
      <c r="F34" s="97">
        <v>30566</v>
      </c>
      <c r="G34" s="106">
        <f>D34/B34*100-100</f>
        <v>7.55084254857243</v>
      </c>
      <c r="H34" s="97">
        <f>H8+13500-30000*0.5-30000*0.35+9000+H9/0.4*0.6+H10/0.4*0.6+13000</f>
        <v>211950</v>
      </c>
      <c r="I34" s="106">
        <f>H34/D34*100-100</f>
        <v>2.84341792420788</v>
      </c>
      <c r="J34" s="109"/>
    </row>
    <row r="35" ht="16.8" customHeight="1" spans="1:10">
      <c r="A35" s="96" t="s">
        <v>64</v>
      </c>
      <c r="B35" s="97">
        <f>SUM(B7,B34)</f>
        <v>463158</v>
      </c>
      <c r="C35" s="97">
        <f>SUM(C7,C34)</f>
        <v>525450</v>
      </c>
      <c r="D35" s="97">
        <f t="shared" ref="D35:F35" si="9">SUM(D7,D34)</f>
        <v>505090</v>
      </c>
      <c r="E35" s="97">
        <f t="shared" si="9"/>
        <v>416692</v>
      </c>
      <c r="F35" s="97">
        <f t="shared" si="9"/>
        <v>88398</v>
      </c>
      <c r="G35" s="106">
        <f>D35/B35*100-100</f>
        <v>9.05349794238684</v>
      </c>
      <c r="H35" s="97">
        <f>SUM(H7,H34)</f>
        <v>525450</v>
      </c>
      <c r="I35" s="106">
        <f>H35/D35*100-100</f>
        <v>4.03096477855431</v>
      </c>
      <c r="J35" s="109"/>
    </row>
    <row r="36" ht="16.8" customHeight="1" spans="1:10">
      <c r="A36" s="96" t="s">
        <v>65</v>
      </c>
      <c r="B36" s="97">
        <f>SUM(B35,B24)</f>
        <v>469134</v>
      </c>
      <c r="C36" s="97">
        <f>SUM(C35,C24)</f>
        <v>531950</v>
      </c>
      <c r="D36" s="97">
        <f t="shared" ref="D36:F36" si="10">SUM(D35,D24)</f>
        <v>511090</v>
      </c>
      <c r="E36" s="97">
        <f t="shared" si="10"/>
        <v>422024</v>
      </c>
      <c r="F36" s="97">
        <f t="shared" si="10"/>
        <v>89066</v>
      </c>
      <c r="G36" s="106">
        <f>D36/B36*100-100</f>
        <v>8.94328699262897</v>
      </c>
      <c r="H36" s="97">
        <f>SUM(H35,H24)</f>
        <v>531950</v>
      </c>
      <c r="I36" s="106">
        <f>H36/D36*100-100</f>
        <v>4.08147293040363</v>
      </c>
      <c r="J36" s="109"/>
    </row>
    <row r="37" ht="16.8" customHeight="1" spans="1:10">
      <c r="A37" s="96" t="s">
        <v>66</v>
      </c>
      <c r="B37" s="97">
        <f>SUM(B7,B24)</f>
        <v>277513</v>
      </c>
      <c r="C37" s="97">
        <f>SUM(C7,C24)</f>
        <v>320000</v>
      </c>
      <c r="D37" s="97">
        <f t="shared" ref="D37:F37" si="11">SUM(D7,D24)</f>
        <v>305000</v>
      </c>
      <c r="E37" s="97">
        <f t="shared" si="11"/>
        <v>246500</v>
      </c>
      <c r="F37" s="97">
        <f t="shared" si="11"/>
        <v>58500</v>
      </c>
      <c r="G37" s="106">
        <f>D37/B37*100-100</f>
        <v>9.90476121839336</v>
      </c>
      <c r="H37" s="97">
        <f>SUM(H7,H24)</f>
        <v>320000</v>
      </c>
      <c r="I37" s="106">
        <f>H37/D37*100-100</f>
        <v>4.91803278688525</v>
      </c>
      <c r="J37" s="109"/>
    </row>
    <row r="38" ht="16.8" customHeight="1" spans="1:10">
      <c r="A38" s="96" t="s">
        <v>67</v>
      </c>
      <c r="B38" s="97">
        <f>SUM(B25:B33)</f>
        <v>194261</v>
      </c>
      <c r="C38" s="97">
        <f>SUM(C25:C33)</f>
        <v>170000</v>
      </c>
      <c r="D38" s="97">
        <f t="shared" ref="D38:F38" si="12">SUM(D25:D33)</f>
        <v>210000</v>
      </c>
      <c r="E38" s="97">
        <f t="shared" si="12"/>
        <v>187325</v>
      </c>
      <c r="F38" s="97">
        <f t="shared" si="12"/>
        <v>22675</v>
      </c>
      <c r="G38" s="106">
        <f>D38/B38*100-100</f>
        <v>8.10198650269483</v>
      </c>
      <c r="H38" s="97">
        <f>SUM(H25:H33)</f>
        <v>91500</v>
      </c>
      <c r="I38" s="106">
        <f>H38/D38*100-100</f>
        <v>-56.4285714285714</v>
      </c>
      <c r="J38" s="109"/>
    </row>
    <row r="64" ht="14.5"/>
  </sheetData>
  <mergeCells count="8">
    <mergeCell ref="A1:J1"/>
    <mergeCell ref="D3:F3"/>
    <mergeCell ref="H3:I3"/>
    <mergeCell ref="A3:A4"/>
    <mergeCell ref="B3:B4"/>
    <mergeCell ref="C3:C4"/>
    <mergeCell ref="G3:G4"/>
    <mergeCell ref="J3:J4"/>
  </mergeCells>
  <printOptions horizontalCentered="1"/>
  <pageMargins left="0.393700787401575" right="0.393700787401575" top="0.590551181102362" bottom="0.590551181102362" header="0.511811023622047" footer="0.511811023622047"/>
  <pageSetup paperSize="9" scale="68" orientation="landscape"/>
  <headerFooter alignWithMargins="0" scaleWithDoc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showGridLines="0" showZeros="0" workbookViewId="0">
      <selection activeCell="E1" sqref="E$1:H$1048576"/>
    </sheetView>
  </sheetViews>
  <sheetFormatPr defaultColWidth="9.55454545454545" defaultRowHeight="16" outlineLevelCol="3"/>
  <cols>
    <col min="1" max="1" width="37.6636363636364" style="26" customWidth="1"/>
    <col min="2" max="2" width="16.5545454545455" style="26" customWidth="1"/>
    <col min="3" max="3" width="14.6636363636364" style="26" customWidth="1"/>
    <col min="4" max="4" width="31" style="26" customWidth="1"/>
    <col min="5" max="23" width="10" style="26" customWidth="1"/>
    <col min="24" max="252" width="9.55454545454545" style="26"/>
    <col min="253" max="253" width="41.8818181818182" style="26" customWidth="1"/>
    <col min="254" max="254" width="14.8818181818182" style="26" customWidth="1"/>
    <col min="255" max="255" width="14.5545454545455" style="26" customWidth="1"/>
    <col min="256" max="256" width="35.5545454545455" style="26" customWidth="1"/>
    <col min="257" max="279" width="10" style="26" customWidth="1"/>
    <col min="280" max="508" width="9.55454545454545" style="26"/>
    <col min="509" max="509" width="41.8818181818182" style="26" customWidth="1"/>
    <col min="510" max="510" width="14.8818181818182" style="26" customWidth="1"/>
    <col min="511" max="511" width="14.5545454545455" style="26" customWidth="1"/>
    <col min="512" max="512" width="35.5545454545455" style="26" customWidth="1"/>
    <col min="513" max="535" width="10" style="26" customWidth="1"/>
    <col min="536" max="764" width="9.55454545454545" style="26"/>
    <col min="765" max="765" width="41.8818181818182" style="26" customWidth="1"/>
    <col min="766" max="766" width="14.8818181818182" style="26" customWidth="1"/>
    <col min="767" max="767" width="14.5545454545455" style="26" customWidth="1"/>
    <col min="768" max="768" width="35.5545454545455" style="26" customWidth="1"/>
    <col min="769" max="791" width="10" style="26" customWidth="1"/>
    <col min="792" max="1020" width="9.55454545454545" style="26"/>
    <col min="1021" max="1021" width="41.8818181818182" style="26" customWidth="1"/>
    <col min="1022" max="1022" width="14.8818181818182" style="26" customWidth="1"/>
    <col min="1023" max="1023" width="14.5545454545455" style="26" customWidth="1"/>
    <col min="1024" max="1024" width="35.5545454545455" style="26" customWidth="1"/>
    <col min="1025" max="1047" width="10" style="26" customWidth="1"/>
    <col min="1048" max="1276" width="9.55454545454545" style="26"/>
    <col min="1277" max="1277" width="41.8818181818182" style="26" customWidth="1"/>
    <col min="1278" max="1278" width="14.8818181818182" style="26" customWidth="1"/>
    <col min="1279" max="1279" width="14.5545454545455" style="26" customWidth="1"/>
    <col min="1280" max="1280" width="35.5545454545455" style="26" customWidth="1"/>
    <col min="1281" max="1303" width="10" style="26" customWidth="1"/>
    <col min="1304" max="1532" width="9.55454545454545" style="26"/>
    <col min="1533" max="1533" width="41.8818181818182" style="26" customWidth="1"/>
    <col min="1534" max="1534" width="14.8818181818182" style="26" customWidth="1"/>
    <col min="1535" max="1535" width="14.5545454545455" style="26" customWidth="1"/>
    <col min="1536" max="1536" width="35.5545454545455" style="26" customWidth="1"/>
    <col min="1537" max="1559" width="10" style="26" customWidth="1"/>
    <col min="1560" max="1788" width="9.55454545454545" style="26"/>
    <col min="1789" max="1789" width="41.8818181818182" style="26" customWidth="1"/>
    <col min="1790" max="1790" width="14.8818181818182" style="26" customWidth="1"/>
    <col min="1791" max="1791" width="14.5545454545455" style="26" customWidth="1"/>
    <col min="1792" max="1792" width="35.5545454545455" style="26" customWidth="1"/>
    <col min="1793" max="1815" width="10" style="26" customWidth="1"/>
    <col min="1816" max="2044" width="9.55454545454545" style="26"/>
    <col min="2045" max="2045" width="41.8818181818182" style="26" customWidth="1"/>
    <col min="2046" max="2046" width="14.8818181818182" style="26" customWidth="1"/>
    <col min="2047" max="2047" width="14.5545454545455" style="26" customWidth="1"/>
    <col min="2048" max="2048" width="35.5545454545455" style="26" customWidth="1"/>
    <col min="2049" max="2071" width="10" style="26" customWidth="1"/>
    <col min="2072" max="2300" width="9.55454545454545" style="26"/>
    <col min="2301" max="2301" width="41.8818181818182" style="26" customWidth="1"/>
    <col min="2302" max="2302" width="14.8818181818182" style="26" customWidth="1"/>
    <col min="2303" max="2303" width="14.5545454545455" style="26" customWidth="1"/>
    <col min="2304" max="2304" width="35.5545454545455" style="26" customWidth="1"/>
    <col min="2305" max="2327" width="10" style="26" customWidth="1"/>
    <col min="2328" max="2556" width="9.55454545454545" style="26"/>
    <col min="2557" max="2557" width="41.8818181818182" style="26" customWidth="1"/>
    <col min="2558" max="2558" width="14.8818181818182" style="26" customWidth="1"/>
    <col min="2559" max="2559" width="14.5545454545455" style="26" customWidth="1"/>
    <col min="2560" max="2560" width="35.5545454545455" style="26" customWidth="1"/>
    <col min="2561" max="2583" width="10" style="26" customWidth="1"/>
    <col min="2584" max="2812" width="9.55454545454545" style="26"/>
    <col min="2813" max="2813" width="41.8818181818182" style="26" customWidth="1"/>
    <col min="2814" max="2814" width="14.8818181818182" style="26" customWidth="1"/>
    <col min="2815" max="2815" width="14.5545454545455" style="26" customWidth="1"/>
    <col min="2816" max="2816" width="35.5545454545455" style="26" customWidth="1"/>
    <col min="2817" max="2839" width="10" style="26" customWidth="1"/>
    <col min="2840" max="3068" width="9.55454545454545" style="26"/>
    <col min="3069" max="3069" width="41.8818181818182" style="26" customWidth="1"/>
    <col min="3070" max="3070" width="14.8818181818182" style="26" customWidth="1"/>
    <col min="3071" max="3071" width="14.5545454545455" style="26" customWidth="1"/>
    <col min="3072" max="3072" width="35.5545454545455" style="26" customWidth="1"/>
    <col min="3073" max="3095" width="10" style="26" customWidth="1"/>
    <col min="3096" max="3324" width="9.55454545454545" style="26"/>
    <col min="3325" max="3325" width="41.8818181818182" style="26" customWidth="1"/>
    <col min="3326" max="3326" width="14.8818181818182" style="26" customWidth="1"/>
    <col min="3327" max="3327" width="14.5545454545455" style="26" customWidth="1"/>
    <col min="3328" max="3328" width="35.5545454545455" style="26" customWidth="1"/>
    <col min="3329" max="3351" width="10" style="26" customWidth="1"/>
    <col min="3352" max="3580" width="9.55454545454545" style="26"/>
    <col min="3581" max="3581" width="41.8818181818182" style="26" customWidth="1"/>
    <col min="3582" max="3582" width="14.8818181818182" style="26" customWidth="1"/>
    <col min="3583" max="3583" width="14.5545454545455" style="26" customWidth="1"/>
    <col min="3584" max="3584" width="35.5545454545455" style="26" customWidth="1"/>
    <col min="3585" max="3607" width="10" style="26" customWidth="1"/>
    <col min="3608" max="3836" width="9.55454545454545" style="26"/>
    <col min="3837" max="3837" width="41.8818181818182" style="26" customWidth="1"/>
    <col min="3838" max="3838" width="14.8818181818182" style="26" customWidth="1"/>
    <col min="3839" max="3839" width="14.5545454545455" style="26" customWidth="1"/>
    <col min="3840" max="3840" width="35.5545454545455" style="26" customWidth="1"/>
    <col min="3841" max="3863" width="10" style="26" customWidth="1"/>
    <col min="3864" max="4092" width="9.55454545454545" style="26"/>
    <col min="4093" max="4093" width="41.8818181818182" style="26" customWidth="1"/>
    <col min="4094" max="4094" width="14.8818181818182" style="26" customWidth="1"/>
    <col min="4095" max="4095" width="14.5545454545455" style="26" customWidth="1"/>
    <col min="4096" max="4096" width="35.5545454545455" style="26" customWidth="1"/>
    <col min="4097" max="4119" width="10" style="26" customWidth="1"/>
    <col min="4120" max="4348" width="9.55454545454545" style="26"/>
    <col min="4349" max="4349" width="41.8818181818182" style="26" customWidth="1"/>
    <col min="4350" max="4350" width="14.8818181818182" style="26" customWidth="1"/>
    <col min="4351" max="4351" width="14.5545454545455" style="26" customWidth="1"/>
    <col min="4352" max="4352" width="35.5545454545455" style="26" customWidth="1"/>
    <col min="4353" max="4375" width="10" style="26" customWidth="1"/>
    <col min="4376" max="4604" width="9.55454545454545" style="26"/>
    <col min="4605" max="4605" width="41.8818181818182" style="26" customWidth="1"/>
    <col min="4606" max="4606" width="14.8818181818182" style="26" customWidth="1"/>
    <col min="4607" max="4607" width="14.5545454545455" style="26" customWidth="1"/>
    <col min="4608" max="4608" width="35.5545454545455" style="26" customWidth="1"/>
    <col min="4609" max="4631" width="10" style="26" customWidth="1"/>
    <col min="4632" max="4860" width="9.55454545454545" style="26"/>
    <col min="4861" max="4861" width="41.8818181818182" style="26" customWidth="1"/>
    <col min="4862" max="4862" width="14.8818181818182" style="26" customWidth="1"/>
    <col min="4863" max="4863" width="14.5545454545455" style="26" customWidth="1"/>
    <col min="4864" max="4864" width="35.5545454545455" style="26" customWidth="1"/>
    <col min="4865" max="4887" width="10" style="26" customWidth="1"/>
    <col min="4888" max="5116" width="9.55454545454545" style="26"/>
    <col min="5117" max="5117" width="41.8818181818182" style="26" customWidth="1"/>
    <col min="5118" max="5118" width="14.8818181818182" style="26" customWidth="1"/>
    <col min="5119" max="5119" width="14.5545454545455" style="26" customWidth="1"/>
    <col min="5120" max="5120" width="35.5545454545455" style="26" customWidth="1"/>
    <col min="5121" max="5143" width="10" style="26" customWidth="1"/>
    <col min="5144" max="5372" width="9.55454545454545" style="26"/>
    <col min="5373" max="5373" width="41.8818181818182" style="26" customWidth="1"/>
    <col min="5374" max="5374" width="14.8818181818182" style="26" customWidth="1"/>
    <col min="5375" max="5375" width="14.5545454545455" style="26" customWidth="1"/>
    <col min="5376" max="5376" width="35.5545454545455" style="26" customWidth="1"/>
    <col min="5377" max="5399" width="10" style="26" customWidth="1"/>
    <col min="5400" max="5628" width="9.55454545454545" style="26"/>
    <col min="5629" max="5629" width="41.8818181818182" style="26" customWidth="1"/>
    <col min="5630" max="5630" width="14.8818181818182" style="26" customWidth="1"/>
    <col min="5631" max="5631" width="14.5545454545455" style="26" customWidth="1"/>
    <col min="5632" max="5632" width="35.5545454545455" style="26" customWidth="1"/>
    <col min="5633" max="5655" width="10" style="26" customWidth="1"/>
    <col min="5656" max="5884" width="9.55454545454545" style="26"/>
    <col min="5885" max="5885" width="41.8818181818182" style="26" customWidth="1"/>
    <col min="5886" max="5886" width="14.8818181818182" style="26" customWidth="1"/>
    <col min="5887" max="5887" width="14.5545454545455" style="26" customWidth="1"/>
    <col min="5888" max="5888" width="35.5545454545455" style="26" customWidth="1"/>
    <col min="5889" max="5911" width="10" style="26" customWidth="1"/>
    <col min="5912" max="6140" width="9.55454545454545" style="26"/>
    <col min="6141" max="6141" width="41.8818181818182" style="26" customWidth="1"/>
    <col min="6142" max="6142" width="14.8818181818182" style="26" customWidth="1"/>
    <col min="6143" max="6143" width="14.5545454545455" style="26" customWidth="1"/>
    <col min="6144" max="6144" width="35.5545454545455" style="26" customWidth="1"/>
    <col min="6145" max="6167" width="10" style="26" customWidth="1"/>
    <col min="6168" max="6396" width="9.55454545454545" style="26"/>
    <col min="6397" max="6397" width="41.8818181818182" style="26" customWidth="1"/>
    <col min="6398" max="6398" width="14.8818181818182" style="26" customWidth="1"/>
    <col min="6399" max="6399" width="14.5545454545455" style="26" customWidth="1"/>
    <col min="6400" max="6400" width="35.5545454545455" style="26" customWidth="1"/>
    <col min="6401" max="6423" width="10" style="26" customWidth="1"/>
    <col min="6424" max="6652" width="9.55454545454545" style="26"/>
    <col min="6653" max="6653" width="41.8818181818182" style="26" customWidth="1"/>
    <col min="6654" max="6654" width="14.8818181818182" style="26" customWidth="1"/>
    <col min="6655" max="6655" width="14.5545454545455" style="26" customWidth="1"/>
    <col min="6656" max="6656" width="35.5545454545455" style="26" customWidth="1"/>
    <col min="6657" max="6679" width="10" style="26" customWidth="1"/>
    <col min="6680" max="6908" width="9.55454545454545" style="26"/>
    <col min="6909" max="6909" width="41.8818181818182" style="26" customWidth="1"/>
    <col min="6910" max="6910" width="14.8818181818182" style="26" customWidth="1"/>
    <col min="6911" max="6911" width="14.5545454545455" style="26" customWidth="1"/>
    <col min="6912" max="6912" width="35.5545454545455" style="26" customWidth="1"/>
    <col min="6913" max="6935" width="10" style="26" customWidth="1"/>
    <col min="6936" max="7164" width="9.55454545454545" style="26"/>
    <col min="7165" max="7165" width="41.8818181818182" style="26" customWidth="1"/>
    <col min="7166" max="7166" width="14.8818181818182" style="26" customWidth="1"/>
    <col min="7167" max="7167" width="14.5545454545455" style="26" customWidth="1"/>
    <col min="7168" max="7168" width="35.5545454545455" style="26" customWidth="1"/>
    <col min="7169" max="7191" width="10" style="26" customWidth="1"/>
    <col min="7192" max="7420" width="9.55454545454545" style="26"/>
    <col min="7421" max="7421" width="41.8818181818182" style="26" customWidth="1"/>
    <col min="7422" max="7422" width="14.8818181818182" style="26" customWidth="1"/>
    <col min="7423" max="7423" width="14.5545454545455" style="26" customWidth="1"/>
    <col min="7424" max="7424" width="35.5545454545455" style="26" customWidth="1"/>
    <col min="7425" max="7447" width="10" style="26" customWidth="1"/>
    <col min="7448" max="7676" width="9.55454545454545" style="26"/>
    <col min="7677" max="7677" width="41.8818181818182" style="26" customWidth="1"/>
    <col min="7678" max="7678" width="14.8818181818182" style="26" customWidth="1"/>
    <col min="7679" max="7679" width="14.5545454545455" style="26" customWidth="1"/>
    <col min="7680" max="7680" width="35.5545454545455" style="26" customWidth="1"/>
    <col min="7681" max="7703" width="10" style="26" customWidth="1"/>
    <col min="7704" max="7932" width="9.55454545454545" style="26"/>
    <col min="7933" max="7933" width="41.8818181818182" style="26" customWidth="1"/>
    <col min="7934" max="7934" width="14.8818181818182" style="26" customWidth="1"/>
    <col min="7935" max="7935" width="14.5545454545455" style="26" customWidth="1"/>
    <col min="7936" max="7936" width="35.5545454545455" style="26" customWidth="1"/>
    <col min="7937" max="7959" width="10" style="26" customWidth="1"/>
    <col min="7960" max="8188" width="9.55454545454545" style="26"/>
    <col min="8189" max="8189" width="41.8818181818182" style="26" customWidth="1"/>
    <col min="8190" max="8190" width="14.8818181818182" style="26" customWidth="1"/>
    <col min="8191" max="8191" width="14.5545454545455" style="26" customWidth="1"/>
    <col min="8192" max="8192" width="35.5545454545455" style="26" customWidth="1"/>
    <col min="8193" max="8215" width="10" style="26" customWidth="1"/>
    <col min="8216" max="8444" width="9.55454545454545" style="26"/>
    <col min="8445" max="8445" width="41.8818181818182" style="26" customWidth="1"/>
    <col min="8446" max="8446" width="14.8818181818182" style="26" customWidth="1"/>
    <col min="8447" max="8447" width="14.5545454545455" style="26" customWidth="1"/>
    <col min="8448" max="8448" width="35.5545454545455" style="26" customWidth="1"/>
    <col min="8449" max="8471" width="10" style="26" customWidth="1"/>
    <col min="8472" max="8700" width="9.55454545454545" style="26"/>
    <col min="8701" max="8701" width="41.8818181818182" style="26" customWidth="1"/>
    <col min="8702" max="8702" width="14.8818181818182" style="26" customWidth="1"/>
    <col min="8703" max="8703" width="14.5545454545455" style="26" customWidth="1"/>
    <col min="8704" max="8704" width="35.5545454545455" style="26" customWidth="1"/>
    <col min="8705" max="8727" width="10" style="26" customWidth="1"/>
    <col min="8728" max="8956" width="9.55454545454545" style="26"/>
    <col min="8957" max="8957" width="41.8818181818182" style="26" customWidth="1"/>
    <col min="8958" max="8958" width="14.8818181818182" style="26" customWidth="1"/>
    <col min="8959" max="8959" width="14.5545454545455" style="26" customWidth="1"/>
    <col min="8960" max="8960" width="35.5545454545455" style="26" customWidth="1"/>
    <col min="8961" max="8983" width="10" style="26" customWidth="1"/>
    <col min="8984" max="9212" width="9.55454545454545" style="26"/>
    <col min="9213" max="9213" width="41.8818181818182" style="26" customWidth="1"/>
    <col min="9214" max="9214" width="14.8818181818182" style="26" customWidth="1"/>
    <col min="9215" max="9215" width="14.5545454545455" style="26" customWidth="1"/>
    <col min="9216" max="9216" width="35.5545454545455" style="26" customWidth="1"/>
    <col min="9217" max="9239" width="10" style="26" customWidth="1"/>
    <col min="9240" max="9468" width="9.55454545454545" style="26"/>
    <col min="9469" max="9469" width="41.8818181818182" style="26" customWidth="1"/>
    <col min="9470" max="9470" width="14.8818181818182" style="26" customWidth="1"/>
    <col min="9471" max="9471" width="14.5545454545455" style="26" customWidth="1"/>
    <col min="9472" max="9472" width="35.5545454545455" style="26" customWidth="1"/>
    <col min="9473" max="9495" width="10" style="26" customWidth="1"/>
    <col min="9496" max="9724" width="9.55454545454545" style="26"/>
    <col min="9725" max="9725" width="41.8818181818182" style="26" customWidth="1"/>
    <col min="9726" max="9726" width="14.8818181818182" style="26" customWidth="1"/>
    <col min="9727" max="9727" width="14.5545454545455" style="26" customWidth="1"/>
    <col min="9728" max="9728" width="35.5545454545455" style="26" customWidth="1"/>
    <col min="9729" max="9751" width="10" style="26" customWidth="1"/>
    <col min="9752" max="9980" width="9.55454545454545" style="26"/>
    <col min="9981" max="9981" width="41.8818181818182" style="26" customWidth="1"/>
    <col min="9982" max="9982" width="14.8818181818182" style="26" customWidth="1"/>
    <col min="9983" max="9983" width="14.5545454545455" style="26" customWidth="1"/>
    <col min="9984" max="9984" width="35.5545454545455" style="26" customWidth="1"/>
    <col min="9985" max="10007" width="10" style="26" customWidth="1"/>
    <col min="10008" max="10236" width="9.55454545454545" style="26"/>
    <col min="10237" max="10237" width="41.8818181818182" style="26" customWidth="1"/>
    <col min="10238" max="10238" width="14.8818181818182" style="26" customWidth="1"/>
    <col min="10239" max="10239" width="14.5545454545455" style="26" customWidth="1"/>
    <col min="10240" max="10240" width="35.5545454545455" style="26" customWidth="1"/>
    <col min="10241" max="10263" width="10" style="26" customWidth="1"/>
    <col min="10264" max="10492" width="9.55454545454545" style="26"/>
    <col min="10493" max="10493" width="41.8818181818182" style="26" customWidth="1"/>
    <col min="10494" max="10494" width="14.8818181818182" style="26" customWidth="1"/>
    <col min="10495" max="10495" width="14.5545454545455" style="26" customWidth="1"/>
    <col min="10496" max="10496" width="35.5545454545455" style="26" customWidth="1"/>
    <col min="10497" max="10519" width="10" style="26" customWidth="1"/>
    <col min="10520" max="10748" width="9.55454545454545" style="26"/>
    <col min="10749" max="10749" width="41.8818181818182" style="26" customWidth="1"/>
    <col min="10750" max="10750" width="14.8818181818182" style="26" customWidth="1"/>
    <col min="10751" max="10751" width="14.5545454545455" style="26" customWidth="1"/>
    <col min="10752" max="10752" width="35.5545454545455" style="26" customWidth="1"/>
    <col min="10753" max="10775" width="10" style="26" customWidth="1"/>
    <col min="10776" max="11004" width="9.55454545454545" style="26"/>
    <col min="11005" max="11005" width="41.8818181818182" style="26" customWidth="1"/>
    <col min="11006" max="11006" width="14.8818181818182" style="26" customWidth="1"/>
    <col min="11007" max="11007" width="14.5545454545455" style="26" customWidth="1"/>
    <col min="11008" max="11008" width="35.5545454545455" style="26" customWidth="1"/>
    <col min="11009" max="11031" width="10" style="26" customWidth="1"/>
    <col min="11032" max="11260" width="9.55454545454545" style="26"/>
    <col min="11261" max="11261" width="41.8818181818182" style="26" customWidth="1"/>
    <col min="11262" max="11262" width="14.8818181818182" style="26" customWidth="1"/>
    <col min="11263" max="11263" width="14.5545454545455" style="26" customWidth="1"/>
    <col min="11264" max="11264" width="35.5545454545455" style="26" customWidth="1"/>
    <col min="11265" max="11287" width="10" style="26" customWidth="1"/>
    <col min="11288" max="11516" width="9.55454545454545" style="26"/>
    <col min="11517" max="11517" width="41.8818181818182" style="26" customWidth="1"/>
    <col min="11518" max="11518" width="14.8818181818182" style="26" customWidth="1"/>
    <col min="11519" max="11519" width="14.5545454545455" style="26" customWidth="1"/>
    <col min="11520" max="11520" width="35.5545454545455" style="26" customWidth="1"/>
    <col min="11521" max="11543" width="10" style="26" customWidth="1"/>
    <col min="11544" max="11772" width="9.55454545454545" style="26"/>
    <col min="11773" max="11773" width="41.8818181818182" style="26" customWidth="1"/>
    <col min="11774" max="11774" width="14.8818181818182" style="26" customWidth="1"/>
    <col min="11775" max="11775" width="14.5545454545455" style="26" customWidth="1"/>
    <col min="11776" max="11776" width="35.5545454545455" style="26" customWidth="1"/>
    <col min="11777" max="11799" width="10" style="26" customWidth="1"/>
    <col min="11800" max="12028" width="9.55454545454545" style="26"/>
    <col min="12029" max="12029" width="41.8818181818182" style="26" customWidth="1"/>
    <col min="12030" max="12030" width="14.8818181818182" style="26" customWidth="1"/>
    <col min="12031" max="12031" width="14.5545454545455" style="26" customWidth="1"/>
    <col min="12032" max="12032" width="35.5545454545455" style="26" customWidth="1"/>
    <col min="12033" max="12055" width="10" style="26" customWidth="1"/>
    <col min="12056" max="12284" width="9.55454545454545" style="26"/>
    <col min="12285" max="12285" width="41.8818181818182" style="26" customWidth="1"/>
    <col min="12286" max="12286" width="14.8818181818182" style="26" customWidth="1"/>
    <col min="12287" max="12287" width="14.5545454545455" style="26" customWidth="1"/>
    <col min="12288" max="12288" width="35.5545454545455" style="26" customWidth="1"/>
    <col min="12289" max="12311" width="10" style="26" customWidth="1"/>
    <col min="12312" max="12540" width="9.55454545454545" style="26"/>
    <col min="12541" max="12541" width="41.8818181818182" style="26" customWidth="1"/>
    <col min="12542" max="12542" width="14.8818181818182" style="26" customWidth="1"/>
    <col min="12543" max="12543" width="14.5545454545455" style="26" customWidth="1"/>
    <col min="12544" max="12544" width="35.5545454545455" style="26" customWidth="1"/>
    <col min="12545" max="12567" width="10" style="26" customWidth="1"/>
    <col min="12568" max="12796" width="9.55454545454545" style="26"/>
    <col min="12797" max="12797" width="41.8818181818182" style="26" customWidth="1"/>
    <col min="12798" max="12798" width="14.8818181818182" style="26" customWidth="1"/>
    <col min="12799" max="12799" width="14.5545454545455" style="26" customWidth="1"/>
    <col min="12800" max="12800" width="35.5545454545455" style="26" customWidth="1"/>
    <col min="12801" max="12823" width="10" style="26" customWidth="1"/>
    <col min="12824" max="13052" width="9.55454545454545" style="26"/>
    <col min="13053" max="13053" width="41.8818181818182" style="26" customWidth="1"/>
    <col min="13054" max="13054" width="14.8818181818182" style="26" customWidth="1"/>
    <col min="13055" max="13055" width="14.5545454545455" style="26" customWidth="1"/>
    <col min="13056" max="13056" width="35.5545454545455" style="26" customWidth="1"/>
    <col min="13057" max="13079" width="10" style="26" customWidth="1"/>
    <col min="13080" max="13308" width="9.55454545454545" style="26"/>
    <col min="13309" max="13309" width="41.8818181818182" style="26" customWidth="1"/>
    <col min="13310" max="13310" width="14.8818181818182" style="26" customWidth="1"/>
    <col min="13311" max="13311" width="14.5545454545455" style="26" customWidth="1"/>
    <col min="13312" max="13312" width="35.5545454545455" style="26" customWidth="1"/>
    <col min="13313" max="13335" width="10" style="26" customWidth="1"/>
    <col min="13336" max="13564" width="9.55454545454545" style="26"/>
    <col min="13565" max="13565" width="41.8818181818182" style="26" customWidth="1"/>
    <col min="13566" max="13566" width="14.8818181818182" style="26" customWidth="1"/>
    <col min="13567" max="13567" width="14.5545454545455" style="26" customWidth="1"/>
    <col min="13568" max="13568" width="35.5545454545455" style="26" customWidth="1"/>
    <col min="13569" max="13591" width="10" style="26" customWidth="1"/>
    <col min="13592" max="13820" width="9.55454545454545" style="26"/>
    <col min="13821" max="13821" width="41.8818181818182" style="26" customWidth="1"/>
    <col min="13822" max="13822" width="14.8818181818182" style="26" customWidth="1"/>
    <col min="13823" max="13823" width="14.5545454545455" style="26" customWidth="1"/>
    <col min="13824" max="13824" width="35.5545454545455" style="26" customWidth="1"/>
    <col min="13825" max="13847" width="10" style="26" customWidth="1"/>
    <col min="13848" max="14076" width="9.55454545454545" style="26"/>
    <col min="14077" max="14077" width="41.8818181818182" style="26" customWidth="1"/>
    <col min="14078" max="14078" width="14.8818181818182" style="26" customWidth="1"/>
    <col min="14079" max="14079" width="14.5545454545455" style="26" customWidth="1"/>
    <col min="14080" max="14080" width="35.5545454545455" style="26" customWidth="1"/>
    <col min="14081" max="14103" width="10" style="26" customWidth="1"/>
    <col min="14104" max="14332" width="9.55454545454545" style="26"/>
    <col min="14333" max="14333" width="41.8818181818182" style="26" customWidth="1"/>
    <col min="14334" max="14334" width="14.8818181818182" style="26" customWidth="1"/>
    <col min="14335" max="14335" width="14.5545454545455" style="26" customWidth="1"/>
    <col min="14336" max="14336" width="35.5545454545455" style="26" customWidth="1"/>
    <col min="14337" max="14359" width="10" style="26" customWidth="1"/>
    <col min="14360" max="14588" width="9.55454545454545" style="26"/>
    <col min="14589" max="14589" width="41.8818181818182" style="26" customWidth="1"/>
    <col min="14590" max="14590" width="14.8818181818182" style="26" customWidth="1"/>
    <col min="14591" max="14591" width="14.5545454545455" style="26" customWidth="1"/>
    <col min="14592" max="14592" width="35.5545454545455" style="26" customWidth="1"/>
    <col min="14593" max="14615" width="10" style="26" customWidth="1"/>
    <col min="14616" max="14844" width="9.55454545454545" style="26"/>
    <col min="14845" max="14845" width="41.8818181818182" style="26" customWidth="1"/>
    <col min="14846" max="14846" width="14.8818181818182" style="26" customWidth="1"/>
    <col min="14847" max="14847" width="14.5545454545455" style="26" customWidth="1"/>
    <col min="14848" max="14848" width="35.5545454545455" style="26" customWidth="1"/>
    <col min="14849" max="14871" width="10" style="26" customWidth="1"/>
    <col min="14872" max="15100" width="9.55454545454545" style="26"/>
    <col min="15101" max="15101" width="41.8818181818182" style="26" customWidth="1"/>
    <col min="15102" max="15102" width="14.8818181818182" style="26" customWidth="1"/>
    <col min="15103" max="15103" width="14.5545454545455" style="26" customWidth="1"/>
    <col min="15104" max="15104" width="35.5545454545455" style="26" customWidth="1"/>
    <col min="15105" max="15127" width="10" style="26" customWidth="1"/>
    <col min="15128" max="15356" width="9.55454545454545" style="26"/>
    <col min="15357" max="15357" width="41.8818181818182" style="26" customWidth="1"/>
    <col min="15358" max="15358" width="14.8818181818182" style="26" customWidth="1"/>
    <col min="15359" max="15359" width="14.5545454545455" style="26" customWidth="1"/>
    <col min="15360" max="15360" width="35.5545454545455" style="26" customWidth="1"/>
    <col min="15361" max="15383" width="10" style="26" customWidth="1"/>
    <col min="15384" max="15612" width="9.55454545454545" style="26"/>
    <col min="15613" max="15613" width="41.8818181818182" style="26" customWidth="1"/>
    <col min="15614" max="15614" width="14.8818181818182" style="26" customWidth="1"/>
    <col min="15615" max="15615" width="14.5545454545455" style="26" customWidth="1"/>
    <col min="15616" max="15616" width="35.5545454545455" style="26" customWidth="1"/>
    <col min="15617" max="15639" width="10" style="26" customWidth="1"/>
    <col min="15640" max="15868" width="9.55454545454545" style="26"/>
    <col min="15869" max="15869" width="41.8818181818182" style="26" customWidth="1"/>
    <col min="15870" max="15870" width="14.8818181818182" style="26" customWidth="1"/>
    <col min="15871" max="15871" width="14.5545454545455" style="26" customWidth="1"/>
    <col min="15872" max="15872" width="35.5545454545455" style="26" customWidth="1"/>
    <col min="15873" max="15895" width="10" style="26" customWidth="1"/>
    <col min="15896" max="16124" width="9.55454545454545" style="26"/>
    <col min="16125" max="16125" width="41.8818181818182" style="26" customWidth="1"/>
    <col min="16126" max="16126" width="14.8818181818182" style="26" customWidth="1"/>
    <col min="16127" max="16127" width="14.5545454545455" style="26" customWidth="1"/>
    <col min="16128" max="16128" width="35.5545454545455" style="26" customWidth="1"/>
    <col min="16129" max="16151" width="10" style="26" customWidth="1"/>
    <col min="16152" max="16384" width="9.55454545454545" style="26"/>
  </cols>
  <sheetData>
    <row r="1" ht="30" customHeight="1" spans="1:1">
      <c r="A1" s="69"/>
    </row>
    <row r="2" ht="42.6" customHeight="1" spans="1:4">
      <c r="A2" s="28" t="s">
        <v>68</v>
      </c>
      <c r="B2" s="28"/>
      <c r="C2" s="28"/>
      <c r="D2" s="28"/>
    </row>
    <row r="3" ht="30.6" customHeight="1" spans="1:4">
      <c r="A3" s="70"/>
      <c r="B3" s="70"/>
      <c r="C3" s="70"/>
      <c r="D3" s="71" t="s">
        <v>69</v>
      </c>
    </row>
    <row r="4" ht="44.4" customHeight="1" spans="1:4">
      <c r="A4" s="32" t="s">
        <v>70</v>
      </c>
      <c r="B4" s="32" t="s">
        <v>71</v>
      </c>
      <c r="C4" s="32" t="s">
        <v>72</v>
      </c>
      <c r="D4" s="32" t="s">
        <v>73</v>
      </c>
    </row>
    <row r="5" ht="45" customHeight="1" spans="1:4">
      <c r="A5" s="31" t="s">
        <v>74</v>
      </c>
      <c r="B5" s="72">
        <f>SUM(B6:B28)</f>
        <v>682267</v>
      </c>
      <c r="C5" s="72">
        <f>SUM(C6:C28)</f>
        <v>736800</v>
      </c>
      <c r="D5" s="35" t="s">
        <v>75</v>
      </c>
    </row>
    <row r="6" ht="25.5" customHeight="1" spans="1:4">
      <c r="A6" s="73" t="s">
        <v>76</v>
      </c>
      <c r="B6" s="72">
        <v>90592</v>
      </c>
      <c r="C6" s="72">
        <v>95000</v>
      </c>
      <c r="D6" s="72"/>
    </row>
    <row r="7" ht="25.5" customHeight="1" spans="1:4">
      <c r="A7" s="73" t="s">
        <v>77</v>
      </c>
      <c r="B7" s="72">
        <v>439</v>
      </c>
      <c r="C7" s="72">
        <v>500</v>
      </c>
      <c r="D7" s="74"/>
    </row>
    <row r="8" ht="25.5" customHeight="1" spans="1:4">
      <c r="A8" s="73" t="s">
        <v>78</v>
      </c>
      <c r="B8" s="72">
        <v>23217</v>
      </c>
      <c r="C8" s="72">
        <v>26000</v>
      </c>
      <c r="D8" s="74"/>
    </row>
    <row r="9" ht="25.5" customHeight="1" spans="1:4">
      <c r="A9" s="73" t="s">
        <v>79</v>
      </c>
      <c r="B9" s="72">
        <v>86222</v>
      </c>
      <c r="C9" s="72">
        <v>106000</v>
      </c>
      <c r="D9" s="74"/>
    </row>
    <row r="10" ht="25.5" customHeight="1" spans="1:4">
      <c r="A10" s="75" t="s">
        <v>80</v>
      </c>
      <c r="B10" s="72">
        <v>10557</v>
      </c>
      <c r="C10" s="72">
        <v>9000</v>
      </c>
      <c r="D10" s="74"/>
    </row>
    <row r="11" ht="25.5" customHeight="1" spans="1:4">
      <c r="A11" s="73" t="s">
        <v>81</v>
      </c>
      <c r="B11" s="72">
        <v>4636</v>
      </c>
      <c r="C11" s="72">
        <v>6600</v>
      </c>
      <c r="D11" s="74"/>
    </row>
    <row r="12" ht="25.5" customHeight="1" spans="1:4">
      <c r="A12" s="75" t="s">
        <v>82</v>
      </c>
      <c r="B12" s="72">
        <v>162668</v>
      </c>
      <c r="C12" s="72">
        <v>170000</v>
      </c>
      <c r="D12" s="74"/>
    </row>
    <row r="13" ht="25.5" customHeight="1" spans="1:4">
      <c r="A13" s="73" t="s">
        <v>83</v>
      </c>
      <c r="B13" s="72">
        <v>46503</v>
      </c>
      <c r="C13" s="72">
        <v>58000</v>
      </c>
      <c r="D13" s="74"/>
    </row>
    <row r="14" ht="25.5" customHeight="1" spans="1:4">
      <c r="A14" s="73" t="s">
        <v>84</v>
      </c>
      <c r="B14" s="72"/>
      <c r="C14" s="72">
        <v>5500</v>
      </c>
      <c r="D14" s="75"/>
    </row>
    <row r="15" ht="25.5" customHeight="1" spans="1:4">
      <c r="A15" s="73" t="s">
        <v>85</v>
      </c>
      <c r="B15" s="72">
        <v>24021</v>
      </c>
      <c r="C15" s="72">
        <v>100000</v>
      </c>
      <c r="D15" s="74"/>
    </row>
    <row r="16" ht="25.5" customHeight="1" spans="1:4">
      <c r="A16" s="73" t="s">
        <v>86</v>
      </c>
      <c r="B16" s="72">
        <v>47645</v>
      </c>
      <c r="C16" s="72">
        <v>73000</v>
      </c>
      <c r="D16" s="74"/>
    </row>
    <row r="17" ht="25.5" customHeight="1" spans="1:4">
      <c r="A17" s="73" t="s">
        <v>87</v>
      </c>
      <c r="B17" s="72">
        <v>13162</v>
      </c>
      <c r="C17" s="72">
        <v>20000</v>
      </c>
      <c r="D17" s="74"/>
    </row>
    <row r="18" ht="25.5" customHeight="1" spans="1:4">
      <c r="A18" s="73" t="s">
        <v>88</v>
      </c>
      <c r="B18" s="72">
        <v>4299</v>
      </c>
      <c r="C18" s="72">
        <v>8000</v>
      </c>
      <c r="D18" s="75"/>
    </row>
    <row r="19" ht="25.5" customHeight="1" spans="1:4">
      <c r="A19" s="73" t="s">
        <v>89</v>
      </c>
      <c r="B19" s="72">
        <v>583</v>
      </c>
      <c r="C19" s="72">
        <v>1200</v>
      </c>
      <c r="D19" s="75"/>
    </row>
    <row r="20" ht="25.5" customHeight="1" spans="1:4">
      <c r="A20" s="73" t="s">
        <v>90</v>
      </c>
      <c r="B20" s="72">
        <v>3000</v>
      </c>
      <c r="C20" s="72">
        <v>4000</v>
      </c>
      <c r="D20" s="75"/>
    </row>
    <row r="21" ht="25.5" customHeight="1" spans="1:4">
      <c r="A21" s="76" t="s">
        <v>91</v>
      </c>
      <c r="B21" s="72">
        <v>900</v>
      </c>
      <c r="C21" s="72">
        <v>900</v>
      </c>
      <c r="D21" s="75"/>
    </row>
    <row r="22" ht="25.5" customHeight="1" spans="1:4">
      <c r="A22" s="76" t="s">
        <v>92</v>
      </c>
      <c r="B22" s="72">
        <v>4311</v>
      </c>
      <c r="C22" s="72">
        <v>5000</v>
      </c>
      <c r="D22" s="75"/>
    </row>
    <row r="23" ht="25.5" customHeight="1" spans="1:4">
      <c r="A23" s="76" t="s">
        <v>93</v>
      </c>
      <c r="B23" s="72">
        <v>20032</v>
      </c>
      <c r="C23" s="72">
        <v>26000</v>
      </c>
      <c r="D23" s="74"/>
    </row>
    <row r="24" ht="25.5" customHeight="1" spans="1:4">
      <c r="A24" s="77" t="s">
        <v>94</v>
      </c>
      <c r="B24" s="72">
        <v>1424</v>
      </c>
      <c r="C24" s="72">
        <v>1400</v>
      </c>
      <c r="D24" s="75"/>
    </row>
    <row r="25" ht="25.5" customHeight="1" spans="1:4">
      <c r="A25" s="75" t="s">
        <v>95</v>
      </c>
      <c r="B25" s="72">
        <v>3003</v>
      </c>
      <c r="C25" s="72">
        <v>3000</v>
      </c>
      <c r="D25" s="75"/>
    </row>
    <row r="26" ht="25.5" customHeight="1" spans="1:4">
      <c r="A26" s="38" t="s">
        <v>96</v>
      </c>
      <c r="B26" s="72">
        <v>115288</v>
      </c>
      <c r="C26" s="72"/>
      <c r="D26" s="39"/>
    </row>
    <row r="27" ht="25.5" customHeight="1" spans="1:4">
      <c r="A27" s="38" t="s">
        <v>97</v>
      </c>
      <c r="B27" s="72">
        <v>19710</v>
      </c>
      <c r="C27" s="72">
        <v>17655</v>
      </c>
      <c r="D27" s="39" t="s">
        <v>98</v>
      </c>
    </row>
    <row r="28" ht="25.5" customHeight="1" spans="1:4">
      <c r="A28" s="78" t="s">
        <v>99</v>
      </c>
      <c r="B28" s="72">
        <v>55</v>
      </c>
      <c r="C28" s="72">
        <v>45</v>
      </c>
      <c r="D28" s="39" t="s">
        <v>98</v>
      </c>
    </row>
  </sheetData>
  <mergeCells count="1">
    <mergeCell ref="A2:D2"/>
  </mergeCells>
  <printOptions horizontalCentered="1"/>
  <pageMargins left="0.47244094488189" right="0.354330708661417" top="1.14173228346457" bottom="0.393700787401575" header="0.748031496062992" footer="0.511811023622047"/>
  <pageSetup paperSize="9" scale="86" orientation="portrait" horizontalDpi="400" verticalDpi="400"/>
  <headerFooter alignWithMargins="0" scaleWithDoc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showZeros="0" topLeftCell="A3" workbookViewId="0">
      <selection activeCell="C11" sqref="C11"/>
    </sheetView>
  </sheetViews>
  <sheetFormatPr defaultColWidth="10" defaultRowHeight="15.5" outlineLevelCol="3"/>
  <cols>
    <col min="1" max="1" width="41.2181818181818" style="60" customWidth="1"/>
    <col min="2" max="2" width="13.7727272727273" style="61" customWidth="1"/>
    <col min="3" max="3" width="12.6636363636364" style="61" customWidth="1"/>
    <col min="4" max="4" width="12.1090909090909" style="15" customWidth="1"/>
    <col min="5" max="16384" width="10" style="15"/>
  </cols>
  <sheetData>
    <row r="1" ht="34.05" customHeight="1" spans="1:4">
      <c r="A1" s="62" t="s">
        <v>100</v>
      </c>
      <c r="B1" s="63"/>
      <c r="C1" s="63"/>
      <c r="D1" s="63"/>
    </row>
    <row r="2" ht="22.5" customHeight="1" spans="1:4">
      <c r="A2" s="17"/>
      <c r="C2" s="18" t="s">
        <v>69</v>
      </c>
      <c r="D2" s="18"/>
    </row>
    <row r="3" ht="45" customHeight="1" spans="1:4">
      <c r="A3" s="19" t="s">
        <v>70</v>
      </c>
      <c r="B3" s="19" t="s">
        <v>71</v>
      </c>
      <c r="C3" s="20" t="s">
        <v>72</v>
      </c>
      <c r="D3" s="20" t="s">
        <v>101</v>
      </c>
    </row>
    <row r="4" ht="28.05" customHeight="1" spans="1:4">
      <c r="A4" s="64" t="s">
        <v>102</v>
      </c>
      <c r="B4" s="65">
        <f>SUM(B5:B6,B10:B11,B15,B17)</f>
        <v>842311</v>
      </c>
      <c r="C4" s="65">
        <f>SUM(C5:C6,C10:C11,C15,C17)</f>
        <v>924300</v>
      </c>
      <c r="D4" s="65">
        <f>SUM(D5:D6,D10:D11,D15,D17)</f>
        <v>81989</v>
      </c>
    </row>
    <row r="5" ht="21.9" customHeight="1" spans="1:4">
      <c r="A5" s="66" t="s">
        <v>103</v>
      </c>
      <c r="B5" s="9">
        <v>490000</v>
      </c>
      <c r="C5" s="9">
        <v>515000</v>
      </c>
      <c r="D5" s="9">
        <f>C5-B5</f>
        <v>25000</v>
      </c>
    </row>
    <row r="6" ht="18" customHeight="1" spans="1:4">
      <c r="A6" s="66" t="s">
        <v>104</v>
      </c>
      <c r="B6" s="9">
        <f>SUM(B7,B8,B9)</f>
        <v>143092</v>
      </c>
      <c r="C6" s="9">
        <f>SUM(C7,C8,C9)</f>
        <v>316929</v>
      </c>
      <c r="D6" s="9">
        <f t="shared" ref="D6:D24" si="0">C6-B6</f>
        <v>173837</v>
      </c>
    </row>
    <row r="7" ht="18" customHeight="1" spans="1:4">
      <c r="A7" s="67" t="s">
        <v>105</v>
      </c>
      <c r="B7" s="9">
        <v>27014</v>
      </c>
      <c r="C7" s="9">
        <v>27014</v>
      </c>
      <c r="D7" s="9">
        <f t="shared" si="0"/>
        <v>0</v>
      </c>
    </row>
    <row r="8" ht="18" customHeight="1" spans="1:4">
      <c r="A8" s="67" t="s">
        <v>106</v>
      </c>
      <c r="B8" s="9">
        <v>112181</v>
      </c>
      <c r="C8" s="9">
        <v>255548</v>
      </c>
      <c r="D8" s="9">
        <f t="shared" si="0"/>
        <v>143367</v>
      </c>
    </row>
    <row r="9" ht="18" customHeight="1" spans="1:4">
      <c r="A9" s="67" t="s">
        <v>107</v>
      </c>
      <c r="B9" s="9">
        <v>3897</v>
      </c>
      <c r="C9" s="9">
        <v>34367</v>
      </c>
      <c r="D9" s="9">
        <f t="shared" si="0"/>
        <v>30470</v>
      </c>
    </row>
    <row r="10" ht="18" customHeight="1" spans="1:4">
      <c r="A10" s="66" t="s">
        <v>108</v>
      </c>
      <c r="B10" s="9">
        <v>60432</v>
      </c>
      <c r="C10" s="9">
        <v>46588</v>
      </c>
      <c r="D10" s="9">
        <f t="shared" si="0"/>
        <v>-13844</v>
      </c>
    </row>
    <row r="11" ht="18" customHeight="1" spans="1:4">
      <c r="A11" s="66" t="s">
        <v>109</v>
      </c>
      <c r="B11" s="9">
        <f>B12</f>
        <v>113339</v>
      </c>
      <c r="C11" s="9">
        <f t="shared" ref="C11:D11" si="1">C12</f>
        <v>10451</v>
      </c>
      <c r="D11" s="9">
        <f t="shared" si="0"/>
        <v>-102888</v>
      </c>
    </row>
    <row r="12" ht="18" customHeight="1" spans="1:4">
      <c r="A12" s="67" t="s">
        <v>110</v>
      </c>
      <c r="B12" s="9">
        <f>SUM(B13:B14)</f>
        <v>113339</v>
      </c>
      <c r="C12" s="9">
        <f t="shared" ref="C12:D12" si="2">SUM(C13:C14)</f>
        <v>10451</v>
      </c>
      <c r="D12" s="9">
        <f t="shared" si="0"/>
        <v>-102888</v>
      </c>
    </row>
    <row r="13" ht="18" customHeight="1" spans="1:4">
      <c r="A13" s="68" t="s">
        <v>111</v>
      </c>
      <c r="B13" s="65">
        <v>113244</v>
      </c>
      <c r="C13" s="65">
        <v>10000</v>
      </c>
      <c r="D13" s="9">
        <f t="shared" si="0"/>
        <v>-103244</v>
      </c>
    </row>
    <row r="14" ht="18" customHeight="1" spans="1:4">
      <c r="A14" s="68" t="s">
        <v>112</v>
      </c>
      <c r="B14" s="9">
        <v>95</v>
      </c>
      <c r="C14" s="9">
        <v>451</v>
      </c>
      <c r="D14" s="9">
        <f t="shared" si="0"/>
        <v>356</v>
      </c>
    </row>
    <row r="15" ht="18" customHeight="1" spans="1:4">
      <c r="A15" s="66" t="s">
        <v>113</v>
      </c>
      <c r="B15" s="9">
        <f>B16</f>
        <v>35448</v>
      </c>
      <c r="C15" s="9">
        <f t="shared" ref="C15:D15" si="3">C16</f>
        <v>35332</v>
      </c>
      <c r="D15" s="9">
        <f t="shared" si="0"/>
        <v>-116</v>
      </c>
    </row>
    <row r="16" ht="18" customHeight="1" spans="1:4">
      <c r="A16" s="67" t="s">
        <v>114</v>
      </c>
      <c r="B16" s="9">
        <v>35448</v>
      </c>
      <c r="C16" s="9">
        <v>35332</v>
      </c>
      <c r="D16" s="9">
        <f t="shared" si="0"/>
        <v>-116</v>
      </c>
    </row>
    <row r="17" ht="18" customHeight="1" spans="1:4">
      <c r="A17" s="66" t="s">
        <v>115</v>
      </c>
      <c r="B17" s="9"/>
      <c r="C17" s="9"/>
      <c r="D17" s="9">
        <f t="shared" si="0"/>
        <v>0</v>
      </c>
    </row>
    <row r="18" ht="18" customHeight="1" spans="1:4">
      <c r="A18" s="64" t="s">
        <v>116</v>
      </c>
      <c r="B18" s="65">
        <f t="shared" ref="B18:D18" si="4">SUM(B19:B23)</f>
        <v>842311</v>
      </c>
      <c r="C18" s="65">
        <f t="shared" si="4"/>
        <v>924300</v>
      </c>
      <c r="D18" s="9">
        <f t="shared" si="0"/>
        <v>81989</v>
      </c>
    </row>
    <row r="19" ht="18" customHeight="1" spans="1:4">
      <c r="A19" s="66" t="s">
        <v>117</v>
      </c>
      <c r="B19" s="65">
        <v>682267</v>
      </c>
      <c r="C19" s="65">
        <v>736800</v>
      </c>
      <c r="D19" s="9">
        <f t="shared" si="0"/>
        <v>54533</v>
      </c>
    </row>
    <row r="20" ht="18" customHeight="1" spans="1:4">
      <c r="A20" s="66" t="s">
        <v>118</v>
      </c>
      <c r="B20" s="9">
        <v>100964</v>
      </c>
      <c r="C20" s="9">
        <v>96730</v>
      </c>
      <c r="D20" s="9">
        <f t="shared" si="0"/>
        <v>-4234</v>
      </c>
    </row>
    <row r="21" ht="18" customHeight="1" spans="1:4">
      <c r="A21" s="66" t="s">
        <v>119</v>
      </c>
      <c r="B21" s="9"/>
      <c r="C21" s="9">
        <v>31696</v>
      </c>
      <c r="D21" s="9">
        <f t="shared" si="0"/>
        <v>31696</v>
      </c>
    </row>
    <row r="22" ht="18" customHeight="1" spans="1:4">
      <c r="A22" s="66" t="s">
        <v>120</v>
      </c>
      <c r="B22" s="9"/>
      <c r="C22" s="9"/>
      <c r="D22" s="9">
        <f t="shared" si="0"/>
        <v>0</v>
      </c>
    </row>
    <row r="23" ht="18" customHeight="1" spans="1:4">
      <c r="A23" s="66" t="s">
        <v>121</v>
      </c>
      <c r="B23" s="9">
        <f>B24</f>
        <v>59080</v>
      </c>
      <c r="C23" s="9">
        <f t="shared" ref="C23:D23" si="5">C24</f>
        <v>59074</v>
      </c>
      <c r="D23" s="9">
        <f t="shared" si="0"/>
        <v>-6</v>
      </c>
    </row>
    <row r="24" ht="18" customHeight="1" spans="1:4">
      <c r="A24" s="67" t="s">
        <v>122</v>
      </c>
      <c r="B24" s="9">
        <v>59080</v>
      </c>
      <c r="C24" s="9">
        <v>59074</v>
      </c>
      <c r="D24" s="9">
        <f t="shared" si="0"/>
        <v>-6</v>
      </c>
    </row>
  </sheetData>
  <mergeCells count="2">
    <mergeCell ref="A1:D1"/>
    <mergeCell ref="C2:D2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showZeros="0" workbookViewId="0">
      <selection activeCell="E17" sqref="E17"/>
    </sheetView>
  </sheetViews>
  <sheetFormatPr defaultColWidth="9.77272727272727" defaultRowHeight="14.5"/>
  <cols>
    <col min="1" max="1" width="41.6636363636364" style="40" customWidth="1"/>
    <col min="2" max="2" width="8.66363636363636" style="40" customWidth="1"/>
    <col min="3" max="3" width="10.1090909090909" style="40" customWidth="1"/>
    <col min="4" max="4" width="9" style="40" customWidth="1"/>
    <col min="5" max="5" width="9.10909090909091" style="40" customWidth="1"/>
    <col min="6" max="6" width="9" style="40" customWidth="1"/>
    <col min="7" max="7" width="9.55454545454545" style="40" customWidth="1"/>
    <col min="8" max="8" width="8.33636363636364" style="40" hidden="1" customWidth="1"/>
    <col min="9" max="9" width="8.55454545454545" style="40" hidden="1" customWidth="1"/>
    <col min="10" max="10" width="8.10909090909091" style="40" hidden="1" customWidth="1"/>
    <col min="11" max="11" width="7.77272727272727" style="40" hidden="1" customWidth="1"/>
    <col min="12" max="12" width="8.33636363636364" style="40" hidden="1" customWidth="1"/>
    <col min="13" max="13" width="35.4454545454545" style="40" customWidth="1"/>
    <col min="14" max="14" width="10" style="40" hidden="1" customWidth="1"/>
    <col min="15" max="15" width="9.10909090909091" style="40" hidden="1" customWidth="1"/>
    <col min="16" max="16" width="8.21818181818182" style="40" hidden="1" customWidth="1"/>
    <col min="17" max="17" width="39.6636363636364" style="40" customWidth="1"/>
    <col min="18" max="16384" width="9.77272727272727" style="40"/>
  </cols>
  <sheetData>
    <row r="1" ht="44.4" customHeight="1" spans="1:13">
      <c r="A1" s="41" t="s">
        <v>123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ht="18.75" customHeight="1" spans="1:13">
      <c r="A2" s="42" t="s">
        <v>124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>
      <c r="A3" s="43" t="s">
        <v>125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56" t="s">
        <v>2</v>
      </c>
    </row>
    <row r="4" ht="47.4" customHeight="1" spans="1:13">
      <c r="A4" s="44" t="s">
        <v>126</v>
      </c>
      <c r="B4" s="45" t="s">
        <v>127</v>
      </c>
      <c r="C4" s="45" t="s">
        <v>128</v>
      </c>
      <c r="D4" s="46" t="s">
        <v>129</v>
      </c>
      <c r="E4" s="52"/>
      <c r="F4" s="52"/>
      <c r="G4" s="45" t="s">
        <v>130</v>
      </c>
      <c r="H4" s="46" t="s">
        <v>131</v>
      </c>
      <c r="I4" s="55"/>
      <c r="J4" s="46" t="s">
        <v>132</v>
      </c>
      <c r="K4" s="52"/>
      <c r="L4" s="55"/>
      <c r="M4" s="44" t="s">
        <v>73</v>
      </c>
    </row>
    <row r="5" ht="51" customHeight="1" spans="1:13">
      <c r="A5" s="44"/>
      <c r="B5" s="47"/>
      <c r="C5" s="47"/>
      <c r="D5" s="48" t="s">
        <v>29</v>
      </c>
      <c r="E5" s="48" t="s">
        <v>133</v>
      </c>
      <c r="F5" s="48" t="s">
        <v>31</v>
      </c>
      <c r="G5" s="47"/>
      <c r="H5" s="47"/>
      <c r="I5" s="47"/>
      <c r="J5" s="48"/>
      <c r="K5" s="48"/>
      <c r="L5" s="47"/>
      <c r="M5" s="57"/>
    </row>
    <row r="6" ht="31.2" customHeight="1" spans="1:13">
      <c r="A6" s="49" t="s">
        <v>134</v>
      </c>
      <c r="B6" s="50">
        <f>SUM(B7:B11)</f>
        <v>268668</v>
      </c>
      <c r="C6" s="50">
        <f t="shared" ref="C6:F6" si="0">SUM(C7:C11)</f>
        <v>556840</v>
      </c>
      <c r="D6" s="50">
        <f t="shared" si="0"/>
        <v>307000</v>
      </c>
      <c r="E6" s="50">
        <f t="shared" si="0"/>
        <v>122985</v>
      </c>
      <c r="F6" s="50">
        <f t="shared" si="0"/>
        <v>184015</v>
      </c>
      <c r="G6" s="53">
        <f t="shared" ref="G6:G11" si="1">D6/B6*100-100</f>
        <v>14.2674229904566</v>
      </c>
      <c r="H6" s="54">
        <f>SUM(H7:H11)</f>
        <v>0</v>
      </c>
      <c r="I6" s="54"/>
      <c r="J6" s="53"/>
      <c r="K6" s="53"/>
      <c r="L6" s="53"/>
      <c r="M6" s="58"/>
    </row>
    <row r="7" ht="26.4" customHeight="1" spans="1:13">
      <c r="A7" s="51" t="s">
        <v>135</v>
      </c>
      <c r="B7" s="50">
        <v>218986</v>
      </c>
      <c r="C7" s="50">
        <v>505000</v>
      </c>
      <c r="D7" s="50">
        <f>SUM(E7:F7)</f>
        <v>256000</v>
      </c>
      <c r="E7" s="50">
        <v>110885</v>
      </c>
      <c r="F7" s="50">
        <v>145115</v>
      </c>
      <c r="G7" s="53">
        <f t="shared" si="1"/>
        <v>16.9024503849561</v>
      </c>
      <c r="H7" s="54"/>
      <c r="I7" s="54"/>
      <c r="J7" s="53"/>
      <c r="K7" s="53"/>
      <c r="L7" s="53"/>
      <c r="M7" s="59" t="s">
        <v>136</v>
      </c>
    </row>
    <row r="8" ht="22.2" customHeight="1" spans="1:13">
      <c r="A8" s="51" t="s">
        <v>137</v>
      </c>
      <c r="B8" s="50">
        <v>2061</v>
      </c>
      <c r="C8" s="50">
        <v>4600</v>
      </c>
      <c r="D8" s="50">
        <f>SUM(E8:F8)</f>
        <v>2400</v>
      </c>
      <c r="E8" s="50">
        <v>2182</v>
      </c>
      <c r="F8" s="50">
        <v>218</v>
      </c>
      <c r="G8" s="53">
        <f t="shared" si="1"/>
        <v>16.4483260553129</v>
      </c>
      <c r="H8" s="54"/>
      <c r="I8" s="54"/>
      <c r="J8" s="53"/>
      <c r="K8" s="53"/>
      <c r="L8" s="53"/>
      <c r="M8" s="58"/>
    </row>
    <row r="9" ht="22.2" customHeight="1" spans="1:13">
      <c r="A9" s="51" t="s">
        <v>138</v>
      </c>
      <c r="B9" s="50">
        <v>2494</v>
      </c>
      <c r="C9" s="50">
        <v>2000</v>
      </c>
      <c r="D9" s="50">
        <f>SUM(E9:F9)</f>
        <v>3360</v>
      </c>
      <c r="E9" s="50">
        <v>2942</v>
      </c>
      <c r="F9" s="50">
        <v>418</v>
      </c>
      <c r="G9" s="53">
        <f t="shared" si="1"/>
        <v>34.7233360064154</v>
      </c>
      <c r="H9" s="54"/>
      <c r="I9" s="54"/>
      <c r="J9" s="53"/>
      <c r="K9" s="53"/>
      <c r="L9" s="53"/>
      <c r="M9" s="58"/>
    </row>
    <row r="10" ht="22.2" customHeight="1" spans="1:13">
      <c r="A10" s="51" t="s">
        <v>139</v>
      </c>
      <c r="B10" s="50">
        <v>41</v>
      </c>
      <c r="C10" s="50">
        <v>40</v>
      </c>
      <c r="D10" s="50">
        <f>SUM(E10:F10)</f>
        <v>40</v>
      </c>
      <c r="E10" s="50">
        <v>34</v>
      </c>
      <c r="F10" s="50">
        <v>6</v>
      </c>
      <c r="G10" s="53">
        <f t="shared" si="1"/>
        <v>-2.4390243902439</v>
      </c>
      <c r="H10" s="54"/>
      <c r="I10" s="54"/>
      <c r="J10" s="53"/>
      <c r="K10" s="53"/>
      <c r="L10" s="53"/>
      <c r="M10" s="58"/>
    </row>
    <row r="11" ht="22.2" customHeight="1" spans="1:13">
      <c r="A11" s="51" t="s">
        <v>140</v>
      </c>
      <c r="B11" s="50">
        <v>45086</v>
      </c>
      <c r="C11" s="50">
        <v>45200</v>
      </c>
      <c r="D11" s="50">
        <f>SUM(E11:F11)</f>
        <v>45200</v>
      </c>
      <c r="E11" s="50">
        <v>6942</v>
      </c>
      <c r="F11" s="50">
        <v>38258</v>
      </c>
      <c r="G11" s="53">
        <f t="shared" si="1"/>
        <v>0.252850108681187</v>
      </c>
      <c r="H11" s="54"/>
      <c r="I11" s="54"/>
      <c r="J11" s="53"/>
      <c r="K11" s="53"/>
      <c r="L11" s="53"/>
      <c r="M11" s="58"/>
    </row>
  </sheetData>
  <mergeCells count="10">
    <mergeCell ref="A1:M1"/>
    <mergeCell ref="A2:M2"/>
    <mergeCell ref="D4:F4"/>
    <mergeCell ref="H4:I4"/>
    <mergeCell ref="J4:L4"/>
    <mergeCell ref="A4:A5"/>
    <mergeCell ref="B4:B5"/>
    <mergeCell ref="C4:C5"/>
    <mergeCell ref="G4:G5"/>
    <mergeCell ref="M4:M5"/>
  </mergeCells>
  <printOptions horizontalCentered="1"/>
  <pageMargins left="0.15748031496063" right="0.196850393700787" top="0.590551181102362" bottom="0.669291338582677" header="0.354330708661417" footer="0.511811023622047"/>
  <pageSetup paperSize="9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GridLines="0" showZeros="0" workbookViewId="0">
      <selection activeCell="D10" sqref="D10"/>
    </sheetView>
  </sheetViews>
  <sheetFormatPr defaultColWidth="9.55454545454545" defaultRowHeight="16" outlineLevelCol="3"/>
  <cols>
    <col min="1" max="1" width="37.1090909090909" style="26" customWidth="1"/>
    <col min="2" max="2" width="16" style="26" customWidth="1"/>
    <col min="3" max="3" width="13.8818181818182" style="26" customWidth="1"/>
    <col min="4" max="4" width="29.1090909090909" style="26" customWidth="1"/>
    <col min="5" max="24" width="10" style="26" customWidth="1"/>
    <col min="25" max="248" width="9.55454545454545" style="26"/>
    <col min="249" max="249" width="37.1090909090909" style="26" customWidth="1"/>
    <col min="250" max="250" width="16" style="26" customWidth="1"/>
    <col min="251" max="251" width="13.8818181818182" style="26" customWidth="1"/>
    <col min="252" max="252" width="13.4454545454545" style="26" customWidth="1"/>
    <col min="253" max="253" width="12.2181818181818" style="26" customWidth="1"/>
    <col min="254" max="254" width="15.4454545454545" style="26" customWidth="1"/>
    <col min="255" max="255" width="13" style="26" customWidth="1"/>
    <col min="256" max="256" width="25.2181818181818" style="26" customWidth="1"/>
    <col min="257" max="280" width="10" style="26" customWidth="1"/>
    <col min="281" max="504" width="9.55454545454545" style="26"/>
    <col min="505" max="505" width="37.1090909090909" style="26" customWidth="1"/>
    <col min="506" max="506" width="16" style="26" customWidth="1"/>
    <col min="507" max="507" width="13.8818181818182" style="26" customWidth="1"/>
    <col min="508" max="508" width="13.4454545454545" style="26" customWidth="1"/>
    <col min="509" max="509" width="12.2181818181818" style="26" customWidth="1"/>
    <col min="510" max="510" width="15.4454545454545" style="26" customWidth="1"/>
    <col min="511" max="511" width="13" style="26" customWidth="1"/>
    <col min="512" max="512" width="25.2181818181818" style="26" customWidth="1"/>
    <col min="513" max="536" width="10" style="26" customWidth="1"/>
    <col min="537" max="760" width="9.55454545454545" style="26"/>
    <col min="761" max="761" width="37.1090909090909" style="26" customWidth="1"/>
    <col min="762" max="762" width="16" style="26" customWidth="1"/>
    <col min="763" max="763" width="13.8818181818182" style="26" customWidth="1"/>
    <col min="764" max="764" width="13.4454545454545" style="26" customWidth="1"/>
    <col min="765" max="765" width="12.2181818181818" style="26" customWidth="1"/>
    <col min="766" max="766" width="15.4454545454545" style="26" customWidth="1"/>
    <col min="767" max="767" width="13" style="26" customWidth="1"/>
    <col min="768" max="768" width="25.2181818181818" style="26" customWidth="1"/>
    <col min="769" max="792" width="10" style="26" customWidth="1"/>
    <col min="793" max="1016" width="9.55454545454545" style="26"/>
    <col min="1017" max="1017" width="37.1090909090909" style="26" customWidth="1"/>
    <col min="1018" max="1018" width="16" style="26" customWidth="1"/>
    <col min="1019" max="1019" width="13.8818181818182" style="26" customWidth="1"/>
    <col min="1020" max="1020" width="13.4454545454545" style="26" customWidth="1"/>
    <col min="1021" max="1021" width="12.2181818181818" style="26" customWidth="1"/>
    <col min="1022" max="1022" width="15.4454545454545" style="26" customWidth="1"/>
    <col min="1023" max="1023" width="13" style="26" customWidth="1"/>
    <col min="1024" max="1024" width="25.2181818181818" style="26" customWidth="1"/>
    <col min="1025" max="1048" width="10" style="26" customWidth="1"/>
    <col min="1049" max="1272" width="9.55454545454545" style="26"/>
    <col min="1273" max="1273" width="37.1090909090909" style="26" customWidth="1"/>
    <col min="1274" max="1274" width="16" style="26" customWidth="1"/>
    <col min="1275" max="1275" width="13.8818181818182" style="26" customWidth="1"/>
    <col min="1276" max="1276" width="13.4454545454545" style="26" customWidth="1"/>
    <col min="1277" max="1277" width="12.2181818181818" style="26" customWidth="1"/>
    <col min="1278" max="1278" width="15.4454545454545" style="26" customWidth="1"/>
    <col min="1279" max="1279" width="13" style="26" customWidth="1"/>
    <col min="1280" max="1280" width="25.2181818181818" style="26" customWidth="1"/>
    <col min="1281" max="1304" width="10" style="26" customWidth="1"/>
    <col min="1305" max="1528" width="9.55454545454545" style="26"/>
    <col min="1529" max="1529" width="37.1090909090909" style="26" customWidth="1"/>
    <col min="1530" max="1530" width="16" style="26" customWidth="1"/>
    <col min="1531" max="1531" width="13.8818181818182" style="26" customWidth="1"/>
    <col min="1532" max="1532" width="13.4454545454545" style="26" customWidth="1"/>
    <col min="1533" max="1533" width="12.2181818181818" style="26" customWidth="1"/>
    <col min="1534" max="1534" width="15.4454545454545" style="26" customWidth="1"/>
    <col min="1535" max="1535" width="13" style="26" customWidth="1"/>
    <col min="1536" max="1536" width="25.2181818181818" style="26" customWidth="1"/>
    <col min="1537" max="1560" width="10" style="26" customWidth="1"/>
    <col min="1561" max="1784" width="9.55454545454545" style="26"/>
    <col min="1785" max="1785" width="37.1090909090909" style="26" customWidth="1"/>
    <col min="1786" max="1786" width="16" style="26" customWidth="1"/>
    <col min="1787" max="1787" width="13.8818181818182" style="26" customWidth="1"/>
    <col min="1788" max="1788" width="13.4454545454545" style="26" customWidth="1"/>
    <col min="1789" max="1789" width="12.2181818181818" style="26" customWidth="1"/>
    <col min="1790" max="1790" width="15.4454545454545" style="26" customWidth="1"/>
    <col min="1791" max="1791" width="13" style="26" customWidth="1"/>
    <col min="1792" max="1792" width="25.2181818181818" style="26" customWidth="1"/>
    <col min="1793" max="1816" width="10" style="26" customWidth="1"/>
    <col min="1817" max="2040" width="9.55454545454545" style="26"/>
    <col min="2041" max="2041" width="37.1090909090909" style="26" customWidth="1"/>
    <col min="2042" max="2042" width="16" style="26" customWidth="1"/>
    <col min="2043" max="2043" width="13.8818181818182" style="26" customWidth="1"/>
    <col min="2044" max="2044" width="13.4454545454545" style="26" customWidth="1"/>
    <col min="2045" max="2045" width="12.2181818181818" style="26" customWidth="1"/>
    <col min="2046" max="2046" width="15.4454545454545" style="26" customWidth="1"/>
    <col min="2047" max="2047" width="13" style="26" customWidth="1"/>
    <col min="2048" max="2048" width="25.2181818181818" style="26" customWidth="1"/>
    <col min="2049" max="2072" width="10" style="26" customWidth="1"/>
    <col min="2073" max="2296" width="9.55454545454545" style="26"/>
    <col min="2297" max="2297" width="37.1090909090909" style="26" customWidth="1"/>
    <col min="2298" max="2298" width="16" style="26" customWidth="1"/>
    <col min="2299" max="2299" width="13.8818181818182" style="26" customWidth="1"/>
    <col min="2300" max="2300" width="13.4454545454545" style="26" customWidth="1"/>
    <col min="2301" max="2301" width="12.2181818181818" style="26" customWidth="1"/>
    <col min="2302" max="2302" width="15.4454545454545" style="26" customWidth="1"/>
    <col min="2303" max="2303" width="13" style="26" customWidth="1"/>
    <col min="2304" max="2304" width="25.2181818181818" style="26" customWidth="1"/>
    <col min="2305" max="2328" width="10" style="26" customWidth="1"/>
    <col min="2329" max="2552" width="9.55454545454545" style="26"/>
    <col min="2553" max="2553" width="37.1090909090909" style="26" customWidth="1"/>
    <col min="2554" max="2554" width="16" style="26" customWidth="1"/>
    <col min="2555" max="2555" width="13.8818181818182" style="26" customWidth="1"/>
    <col min="2556" max="2556" width="13.4454545454545" style="26" customWidth="1"/>
    <col min="2557" max="2557" width="12.2181818181818" style="26" customWidth="1"/>
    <col min="2558" max="2558" width="15.4454545454545" style="26" customWidth="1"/>
    <col min="2559" max="2559" width="13" style="26" customWidth="1"/>
    <col min="2560" max="2560" width="25.2181818181818" style="26" customWidth="1"/>
    <col min="2561" max="2584" width="10" style="26" customWidth="1"/>
    <col min="2585" max="2808" width="9.55454545454545" style="26"/>
    <col min="2809" max="2809" width="37.1090909090909" style="26" customWidth="1"/>
    <col min="2810" max="2810" width="16" style="26" customWidth="1"/>
    <col min="2811" max="2811" width="13.8818181818182" style="26" customWidth="1"/>
    <col min="2812" max="2812" width="13.4454545454545" style="26" customWidth="1"/>
    <col min="2813" max="2813" width="12.2181818181818" style="26" customWidth="1"/>
    <col min="2814" max="2814" width="15.4454545454545" style="26" customWidth="1"/>
    <col min="2815" max="2815" width="13" style="26" customWidth="1"/>
    <col min="2816" max="2816" width="25.2181818181818" style="26" customWidth="1"/>
    <col min="2817" max="2840" width="10" style="26" customWidth="1"/>
    <col min="2841" max="3064" width="9.55454545454545" style="26"/>
    <col min="3065" max="3065" width="37.1090909090909" style="26" customWidth="1"/>
    <col min="3066" max="3066" width="16" style="26" customWidth="1"/>
    <col min="3067" max="3067" width="13.8818181818182" style="26" customWidth="1"/>
    <col min="3068" max="3068" width="13.4454545454545" style="26" customWidth="1"/>
    <col min="3069" max="3069" width="12.2181818181818" style="26" customWidth="1"/>
    <col min="3070" max="3070" width="15.4454545454545" style="26" customWidth="1"/>
    <col min="3071" max="3071" width="13" style="26" customWidth="1"/>
    <col min="3072" max="3072" width="25.2181818181818" style="26" customWidth="1"/>
    <col min="3073" max="3096" width="10" style="26" customWidth="1"/>
    <col min="3097" max="3320" width="9.55454545454545" style="26"/>
    <col min="3321" max="3321" width="37.1090909090909" style="26" customWidth="1"/>
    <col min="3322" max="3322" width="16" style="26" customWidth="1"/>
    <col min="3323" max="3323" width="13.8818181818182" style="26" customWidth="1"/>
    <col min="3324" max="3324" width="13.4454545454545" style="26" customWidth="1"/>
    <col min="3325" max="3325" width="12.2181818181818" style="26" customWidth="1"/>
    <col min="3326" max="3326" width="15.4454545454545" style="26" customWidth="1"/>
    <col min="3327" max="3327" width="13" style="26" customWidth="1"/>
    <col min="3328" max="3328" width="25.2181818181818" style="26" customWidth="1"/>
    <col min="3329" max="3352" width="10" style="26" customWidth="1"/>
    <col min="3353" max="3576" width="9.55454545454545" style="26"/>
    <col min="3577" max="3577" width="37.1090909090909" style="26" customWidth="1"/>
    <col min="3578" max="3578" width="16" style="26" customWidth="1"/>
    <col min="3579" max="3579" width="13.8818181818182" style="26" customWidth="1"/>
    <col min="3580" max="3580" width="13.4454545454545" style="26" customWidth="1"/>
    <col min="3581" max="3581" width="12.2181818181818" style="26" customWidth="1"/>
    <col min="3582" max="3582" width="15.4454545454545" style="26" customWidth="1"/>
    <col min="3583" max="3583" width="13" style="26" customWidth="1"/>
    <col min="3584" max="3584" width="25.2181818181818" style="26" customWidth="1"/>
    <col min="3585" max="3608" width="10" style="26" customWidth="1"/>
    <col min="3609" max="3832" width="9.55454545454545" style="26"/>
    <col min="3833" max="3833" width="37.1090909090909" style="26" customWidth="1"/>
    <col min="3834" max="3834" width="16" style="26" customWidth="1"/>
    <col min="3835" max="3835" width="13.8818181818182" style="26" customWidth="1"/>
    <col min="3836" max="3836" width="13.4454545454545" style="26" customWidth="1"/>
    <col min="3837" max="3837" width="12.2181818181818" style="26" customWidth="1"/>
    <col min="3838" max="3838" width="15.4454545454545" style="26" customWidth="1"/>
    <col min="3839" max="3839" width="13" style="26" customWidth="1"/>
    <col min="3840" max="3840" width="25.2181818181818" style="26" customWidth="1"/>
    <col min="3841" max="3864" width="10" style="26" customWidth="1"/>
    <col min="3865" max="4088" width="9.55454545454545" style="26"/>
    <col min="4089" max="4089" width="37.1090909090909" style="26" customWidth="1"/>
    <col min="4090" max="4090" width="16" style="26" customWidth="1"/>
    <col min="4091" max="4091" width="13.8818181818182" style="26" customWidth="1"/>
    <col min="4092" max="4092" width="13.4454545454545" style="26" customWidth="1"/>
    <col min="4093" max="4093" width="12.2181818181818" style="26" customWidth="1"/>
    <col min="4094" max="4094" width="15.4454545454545" style="26" customWidth="1"/>
    <col min="4095" max="4095" width="13" style="26" customWidth="1"/>
    <col min="4096" max="4096" width="25.2181818181818" style="26" customWidth="1"/>
    <col min="4097" max="4120" width="10" style="26" customWidth="1"/>
    <col min="4121" max="4344" width="9.55454545454545" style="26"/>
    <col min="4345" max="4345" width="37.1090909090909" style="26" customWidth="1"/>
    <col min="4346" max="4346" width="16" style="26" customWidth="1"/>
    <col min="4347" max="4347" width="13.8818181818182" style="26" customWidth="1"/>
    <col min="4348" max="4348" width="13.4454545454545" style="26" customWidth="1"/>
    <col min="4349" max="4349" width="12.2181818181818" style="26" customWidth="1"/>
    <col min="4350" max="4350" width="15.4454545454545" style="26" customWidth="1"/>
    <col min="4351" max="4351" width="13" style="26" customWidth="1"/>
    <col min="4352" max="4352" width="25.2181818181818" style="26" customWidth="1"/>
    <col min="4353" max="4376" width="10" style="26" customWidth="1"/>
    <col min="4377" max="4600" width="9.55454545454545" style="26"/>
    <col min="4601" max="4601" width="37.1090909090909" style="26" customWidth="1"/>
    <col min="4602" max="4602" width="16" style="26" customWidth="1"/>
    <col min="4603" max="4603" width="13.8818181818182" style="26" customWidth="1"/>
    <col min="4604" max="4604" width="13.4454545454545" style="26" customWidth="1"/>
    <col min="4605" max="4605" width="12.2181818181818" style="26" customWidth="1"/>
    <col min="4606" max="4606" width="15.4454545454545" style="26" customWidth="1"/>
    <col min="4607" max="4607" width="13" style="26" customWidth="1"/>
    <col min="4608" max="4608" width="25.2181818181818" style="26" customWidth="1"/>
    <col min="4609" max="4632" width="10" style="26" customWidth="1"/>
    <col min="4633" max="4856" width="9.55454545454545" style="26"/>
    <col min="4857" max="4857" width="37.1090909090909" style="26" customWidth="1"/>
    <col min="4858" max="4858" width="16" style="26" customWidth="1"/>
    <col min="4859" max="4859" width="13.8818181818182" style="26" customWidth="1"/>
    <col min="4860" max="4860" width="13.4454545454545" style="26" customWidth="1"/>
    <col min="4861" max="4861" width="12.2181818181818" style="26" customWidth="1"/>
    <col min="4862" max="4862" width="15.4454545454545" style="26" customWidth="1"/>
    <col min="4863" max="4863" width="13" style="26" customWidth="1"/>
    <col min="4864" max="4864" width="25.2181818181818" style="26" customWidth="1"/>
    <col min="4865" max="4888" width="10" style="26" customWidth="1"/>
    <col min="4889" max="5112" width="9.55454545454545" style="26"/>
    <col min="5113" max="5113" width="37.1090909090909" style="26" customWidth="1"/>
    <col min="5114" max="5114" width="16" style="26" customWidth="1"/>
    <col min="5115" max="5115" width="13.8818181818182" style="26" customWidth="1"/>
    <col min="5116" max="5116" width="13.4454545454545" style="26" customWidth="1"/>
    <col min="5117" max="5117" width="12.2181818181818" style="26" customWidth="1"/>
    <col min="5118" max="5118" width="15.4454545454545" style="26" customWidth="1"/>
    <col min="5119" max="5119" width="13" style="26" customWidth="1"/>
    <col min="5120" max="5120" width="25.2181818181818" style="26" customWidth="1"/>
    <col min="5121" max="5144" width="10" style="26" customWidth="1"/>
    <col min="5145" max="5368" width="9.55454545454545" style="26"/>
    <col min="5369" max="5369" width="37.1090909090909" style="26" customWidth="1"/>
    <col min="5370" max="5370" width="16" style="26" customWidth="1"/>
    <col min="5371" max="5371" width="13.8818181818182" style="26" customWidth="1"/>
    <col min="5372" max="5372" width="13.4454545454545" style="26" customWidth="1"/>
    <col min="5373" max="5373" width="12.2181818181818" style="26" customWidth="1"/>
    <col min="5374" max="5374" width="15.4454545454545" style="26" customWidth="1"/>
    <col min="5375" max="5375" width="13" style="26" customWidth="1"/>
    <col min="5376" max="5376" width="25.2181818181818" style="26" customWidth="1"/>
    <col min="5377" max="5400" width="10" style="26" customWidth="1"/>
    <col min="5401" max="5624" width="9.55454545454545" style="26"/>
    <col min="5625" max="5625" width="37.1090909090909" style="26" customWidth="1"/>
    <col min="5626" max="5626" width="16" style="26" customWidth="1"/>
    <col min="5627" max="5627" width="13.8818181818182" style="26" customWidth="1"/>
    <col min="5628" max="5628" width="13.4454545454545" style="26" customWidth="1"/>
    <col min="5629" max="5629" width="12.2181818181818" style="26" customWidth="1"/>
    <col min="5630" max="5630" width="15.4454545454545" style="26" customWidth="1"/>
    <col min="5631" max="5631" width="13" style="26" customWidth="1"/>
    <col min="5632" max="5632" width="25.2181818181818" style="26" customWidth="1"/>
    <col min="5633" max="5656" width="10" style="26" customWidth="1"/>
    <col min="5657" max="5880" width="9.55454545454545" style="26"/>
    <col min="5881" max="5881" width="37.1090909090909" style="26" customWidth="1"/>
    <col min="5882" max="5882" width="16" style="26" customWidth="1"/>
    <col min="5883" max="5883" width="13.8818181818182" style="26" customWidth="1"/>
    <col min="5884" max="5884" width="13.4454545454545" style="26" customWidth="1"/>
    <col min="5885" max="5885" width="12.2181818181818" style="26" customWidth="1"/>
    <col min="5886" max="5886" width="15.4454545454545" style="26" customWidth="1"/>
    <col min="5887" max="5887" width="13" style="26" customWidth="1"/>
    <col min="5888" max="5888" width="25.2181818181818" style="26" customWidth="1"/>
    <col min="5889" max="5912" width="10" style="26" customWidth="1"/>
    <col min="5913" max="6136" width="9.55454545454545" style="26"/>
    <col min="6137" max="6137" width="37.1090909090909" style="26" customWidth="1"/>
    <col min="6138" max="6138" width="16" style="26" customWidth="1"/>
    <col min="6139" max="6139" width="13.8818181818182" style="26" customWidth="1"/>
    <col min="6140" max="6140" width="13.4454545454545" style="26" customWidth="1"/>
    <col min="6141" max="6141" width="12.2181818181818" style="26" customWidth="1"/>
    <col min="6142" max="6142" width="15.4454545454545" style="26" customWidth="1"/>
    <col min="6143" max="6143" width="13" style="26" customWidth="1"/>
    <col min="6144" max="6144" width="25.2181818181818" style="26" customWidth="1"/>
    <col min="6145" max="6168" width="10" style="26" customWidth="1"/>
    <col min="6169" max="6392" width="9.55454545454545" style="26"/>
    <col min="6393" max="6393" width="37.1090909090909" style="26" customWidth="1"/>
    <col min="6394" max="6394" width="16" style="26" customWidth="1"/>
    <col min="6395" max="6395" width="13.8818181818182" style="26" customWidth="1"/>
    <col min="6396" max="6396" width="13.4454545454545" style="26" customWidth="1"/>
    <col min="6397" max="6397" width="12.2181818181818" style="26" customWidth="1"/>
    <col min="6398" max="6398" width="15.4454545454545" style="26" customWidth="1"/>
    <col min="6399" max="6399" width="13" style="26" customWidth="1"/>
    <col min="6400" max="6400" width="25.2181818181818" style="26" customWidth="1"/>
    <col min="6401" max="6424" width="10" style="26" customWidth="1"/>
    <col min="6425" max="6648" width="9.55454545454545" style="26"/>
    <col min="6649" max="6649" width="37.1090909090909" style="26" customWidth="1"/>
    <col min="6650" max="6650" width="16" style="26" customWidth="1"/>
    <col min="6651" max="6651" width="13.8818181818182" style="26" customWidth="1"/>
    <col min="6652" max="6652" width="13.4454545454545" style="26" customWidth="1"/>
    <col min="6653" max="6653" width="12.2181818181818" style="26" customWidth="1"/>
    <col min="6654" max="6654" width="15.4454545454545" style="26" customWidth="1"/>
    <col min="6655" max="6655" width="13" style="26" customWidth="1"/>
    <col min="6656" max="6656" width="25.2181818181818" style="26" customWidth="1"/>
    <col min="6657" max="6680" width="10" style="26" customWidth="1"/>
    <col min="6681" max="6904" width="9.55454545454545" style="26"/>
    <col min="6905" max="6905" width="37.1090909090909" style="26" customWidth="1"/>
    <col min="6906" max="6906" width="16" style="26" customWidth="1"/>
    <col min="6907" max="6907" width="13.8818181818182" style="26" customWidth="1"/>
    <col min="6908" max="6908" width="13.4454545454545" style="26" customWidth="1"/>
    <col min="6909" max="6909" width="12.2181818181818" style="26" customWidth="1"/>
    <col min="6910" max="6910" width="15.4454545454545" style="26" customWidth="1"/>
    <col min="6911" max="6911" width="13" style="26" customWidth="1"/>
    <col min="6912" max="6912" width="25.2181818181818" style="26" customWidth="1"/>
    <col min="6913" max="6936" width="10" style="26" customWidth="1"/>
    <col min="6937" max="7160" width="9.55454545454545" style="26"/>
    <col min="7161" max="7161" width="37.1090909090909" style="26" customWidth="1"/>
    <col min="7162" max="7162" width="16" style="26" customWidth="1"/>
    <col min="7163" max="7163" width="13.8818181818182" style="26" customWidth="1"/>
    <col min="7164" max="7164" width="13.4454545454545" style="26" customWidth="1"/>
    <col min="7165" max="7165" width="12.2181818181818" style="26" customWidth="1"/>
    <col min="7166" max="7166" width="15.4454545454545" style="26" customWidth="1"/>
    <col min="7167" max="7167" width="13" style="26" customWidth="1"/>
    <col min="7168" max="7168" width="25.2181818181818" style="26" customWidth="1"/>
    <col min="7169" max="7192" width="10" style="26" customWidth="1"/>
    <col min="7193" max="7416" width="9.55454545454545" style="26"/>
    <col min="7417" max="7417" width="37.1090909090909" style="26" customWidth="1"/>
    <col min="7418" max="7418" width="16" style="26" customWidth="1"/>
    <col min="7419" max="7419" width="13.8818181818182" style="26" customWidth="1"/>
    <col min="7420" max="7420" width="13.4454545454545" style="26" customWidth="1"/>
    <col min="7421" max="7421" width="12.2181818181818" style="26" customWidth="1"/>
    <col min="7422" max="7422" width="15.4454545454545" style="26" customWidth="1"/>
    <col min="7423" max="7423" width="13" style="26" customWidth="1"/>
    <col min="7424" max="7424" width="25.2181818181818" style="26" customWidth="1"/>
    <col min="7425" max="7448" width="10" style="26" customWidth="1"/>
    <col min="7449" max="7672" width="9.55454545454545" style="26"/>
    <col min="7673" max="7673" width="37.1090909090909" style="26" customWidth="1"/>
    <col min="7674" max="7674" width="16" style="26" customWidth="1"/>
    <col min="7675" max="7675" width="13.8818181818182" style="26" customWidth="1"/>
    <col min="7676" max="7676" width="13.4454545454545" style="26" customWidth="1"/>
    <col min="7677" max="7677" width="12.2181818181818" style="26" customWidth="1"/>
    <col min="7678" max="7678" width="15.4454545454545" style="26" customWidth="1"/>
    <col min="7679" max="7679" width="13" style="26" customWidth="1"/>
    <col min="7680" max="7680" width="25.2181818181818" style="26" customWidth="1"/>
    <col min="7681" max="7704" width="10" style="26" customWidth="1"/>
    <col min="7705" max="7928" width="9.55454545454545" style="26"/>
    <col min="7929" max="7929" width="37.1090909090909" style="26" customWidth="1"/>
    <col min="7930" max="7930" width="16" style="26" customWidth="1"/>
    <col min="7931" max="7931" width="13.8818181818182" style="26" customWidth="1"/>
    <col min="7932" max="7932" width="13.4454545454545" style="26" customWidth="1"/>
    <col min="7933" max="7933" width="12.2181818181818" style="26" customWidth="1"/>
    <col min="7934" max="7934" width="15.4454545454545" style="26" customWidth="1"/>
    <col min="7935" max="7935" width="13" style="26" customWidth="1"/>
    <col min="7936" max="7936" width="25.2181818181818" style="26" customWidth="1"/>
    <col min="7937" max="7960" width="10" style="26" customWidth="1"/>
    <col min="7961" max="8184" width="9.55454545454545" style="26"/>
    <col min="8185" max="8185" width="37.1090909090909" style="26" customWidth="1"/>
    <col min="8186" max="8186" width="16" style="26" customWidth="1"/>
    <col min="8187" max="8187" width="13.8818181818182" style="26" customWidth="1"/>
    <col min="8188" max="8188" width="13.4454545454545" style="26" customWidth="1"/>
    <col min="8189" max="8189" width="12.2181818181818" style="26" customWidth="1"/>
    <col min="8190" max="8190" width="15.4454545454545" style="26" customWidth="1"/>
    <col min="8191" max="8191" width="13" style="26" customWidth="1"/>
    <col min="8192" max="8192" width="25.2181818181818" style="26" customWidth="1"/>
    <col min="8193" max="8216" width="10" style="26" customWidth="1"/>
    <col min="8217" max="8440" width="9.55454545454545" style="26"/>
    <col min="8441" max="8441" width="37.1090909090909" style="26" customWidth="1"/>
    <col min="8442" max="8442" width="16" style="26" customWidth="1"/>
    <col min="8443" max="8443" width="13.8818181818182" style="26" customWidth="1"/>
    <col min="8444" max="8444" width="13.4454545454545" style="26" customWidth="1"/>
    <col min="8445" max="8445" width="12.2181818181818" style="26" customWidth="1"/>
    <col min="8446" max="8446" width="15.4454545454545" style="26" customWidth="1"/>
    <col min="8447" max="8447" width="13" style="26" customWidth="1"/>
    <col min="8448" max="8448" width="25.2181818181818" style="26" customWidth="1"/>
    <col min="8449" max="8472" width="10" style="26" customWidth="1"/>
    <col min="8473" max="8696" width="9.55454545454545" style="26"/>
    <col min="8697" max="8697" width="37.1090909090909" style="26" customWidth="1"/>
    <col min="8698" max="8698" width="16" style="26" customWidth="1"/>
    <col min="8699" max="8699" width="13.8818181818182" style="26" customWidth="1"/>
    <col min="8700" max="8700" width="13.4454545454545" style="26" customWidth="1"/>
    <col min="8701" max="8701" width="12.2181818181818" style="26" customWidth="1"/>
    <col min="8702" max="8702" width="15.4454545454545" style="26" customWidth="1"/>
    <col min="8703" max="8703" width="13" style="26" customWidth="1"/>
    <col min="8704" max="8704" width="25.2181818181818" style="26" customWidth="1"/>
    <col min="8705" max="8728" width="10" style="26" customWidth="1"/>
    <col min="8729" max="8952" width="9.55454545454545" style="26"/>
    <col min="8953" max="8953" width="37.1090909090909" style="26" customWidth="1"/>
    <col min="8954" max="8954" width="16" style="26" customWidth="1"/>
    <col min="8955" max="8955" width="13.8818181818182" style="26" customWidth="1"/>
    <col min="8956" max="8956" width="13.4454545454545" style="26" customWidth="1"/>
    <col min="8957" max="8957" width="12.2181818181818" style="26" customWidth="1"/>
    <col min="8958" max="8958" width="15.4454545454545" style="26" customWidth="1"/>
    <col min="8959" max="8959" width="13" style="26" customWidth="1"/>
    <col min="8960" max="8960" width="25.2181818181818" style="26" customWidth="1"/>
    <col min="8961" max="8984" width="10" style="26" customWidth="1"/>
    <col min="8985" max="9208" width="9.55454545454545" style="26"/>
    <col min="9209" max="9209" width="37.1090909090909" style="26" customWidth="1"/>
    <col min="9210" max="9210" width="16" style="26" customWidth="1"/>
    <col min="9211" max="9211" width="13.8818181818182" style="26" customWidth="1"/>
    <col min="9212" max="9212" width="13.4454545454545" style="26" customWidth="1"/>
    <col min="9213" max="9213" width="12.2181818181818" style="26" customWidth="1"/>
    <col min="9214" max="9214" width="15.4454545454545" style="26" customWidth="1"/>
    <col min="9215" max="9215" width="13" style="26" customWidth="1"/>
    <col min="9216" max="9216" width="25.2181818181818" style="26" customWidth="1"/>
    <col min="9217" max="9240" width="10" style="26" customWidth="1"/>
    <col min="9241" max="9464" width="9.55454545454545" style="26"/>
    <col min="9465" max="9465" width="37.1090909090909" style="26" customWidth="1"/>
    <col min="9466" max="9466" width="16" style="26" customWidth="1"/>
    <col min="9467" max="9467" width="13.8818181818182" style="26" customWidth="1"/>
    <col min="9468" max="9468" width="13.4454545454545" style="26" customWidth="1"/>
    <col min="9469" max="9469" width="12.2181818181818" style="26" customWidth="1"/>
    <col min="9470" max="9470" width="15.4454545454545" style="26" customWidth="1"/>
    <col min="9471" max="9471" width="13" style="26" customWidth="1"/>
    <col min="9472" max="9472" width="25.2181818181818" style="26" customWidth="1"/>
    <col min="9473" max="9496" width="10" style="26" customWidth="1"/>
    <col min="9497" max="9720" width="9.55454545454545" style="26"/>
    <col min="9721" max="9721" width="37.1090909090909" style="26" customWidth="1"/>
    <col min="9722" max="9722" width="16" style="26" customWidth="1"/>
    <col min="9723" max="9723" width="13.8818181818182" style="26" customWidth="1"/>
    <col min="9724" max="9724" width="13.4454545454545" style="26" customWidth="1"/>
    <col min="9725" max="9725" width="12.2181818181818" style="26" customWidth="1"/>
    <col min="9726" max="9726" width="15.4454545454545" style="26" customWidth="1"/>
    <col min="9727" max="9727" width="13" style="26" customWidth="1"/>
    <col min="9728" max="9728" width="25.2181818181818" style="26" customWidth="1"/>
    <col min="9729" max="9752" width="10" style="26" customWidth="1"/>
    <col min="9753" max="9976" width="9.55454545454545" style="26"/>
    <col min="9977" max="9977" width="37.1090909090909" style="26" customWidth="1"/>
    <col min="9978" max="9978" width="16" style="26" customWidth="1"/>
    <col min="9979" max="9979" width="13.8818181818182" style="26" customWidth="1"/>
    <col min="9980" max="9980" width="13.4454545454545" style="26" customWidth="1"/>
    <col min="9981" max="9981" width="12.2181818181818" style="26" customWidth="1"/>
    <col min="9982" max="9982" width="15.4454545454545" style="26" customWidth="1"/>
    <col min="9983" max="9983" width="13" style="26" customWidth="1"/>
    <col min="9984" max="9984" width="25.2181818181818" style="26" customWidth="1"/>
    <col min="9985" max="10008" width="10" style="26" customWidth="1"/>
    <col min="10009" max="10232" width="9.55454545454545" style="26"/>
    <col min="10233" max="10233" width="37.1090909090909" style="26" customWidth="1"/>
    <col min="10234" max="10234" width="16" style="26" customWidth="1"/>
    <col min="10235" max="10235" width="13.8818181818182" style="26" customWidth="1"/>
    <col min="10236" max="10236" width="13.4454545454545" style="26" customWidth="1"/>
    <col min="10237" max="10237" width="12.2181818181818" style="26" customWidth="1"/>
    <col min="10238" max="10238" width="15.4454545454545" style="26" customWidth="1"/>
    <col min="10239" max="10239" width="13" style="26" customWidth="1"/>
    <col min="10240" max="10240" width="25.2181818181818" style="26" customWidth="1"/>
    <col min="10241" max="10264" width="10" style="26" customWidth="1"/>
    <col min="10265" max="10488" width="9.55454545454545" style="26"/>
    <col min="10489" max="10489" width="37.1090909090909" style="26" customWidth="1"/>
    <col min="10490" max="10490" width="16" style="26" customWidth="1"/>
    <col min="10491" max="10491" width="13.8818181818182" style="26" customWidth="1"/>
    <col min="10492" max="10492" width="13.4454545454545" style="26" customWidth="1"/>
    <col min="10493" max="10493" width="12.2181818181818" style="26" customWidth="1"/>
    <col min="10494" max="10494" width="15.4454545454545" style="26" customWidth="1"/>
    <col min="10495" max="10495" width="13" style="26" customWidth="1"/>
    <col min="10496" max="10496" width="25.2181818181818" style="26" customWidth="1"/>
    <col min="10497" max="10520" width="10" style="26" customWidth="1"/>
    <col min="10521" max="10744" width="9.55454545454545" style="26"/>
    <col min="10745" max="10745" width="37.1090909090909" style="26" customWidth="1"/>
    <col min="10746" max="10746" width="16" style="26" customWidth="1"/>
    <col min="10747" max="10747" width="13.8818181818182" style="26" customWidth="1"/>
    <col min="10748" max="10748" width="13.4454545454545" style="26" customWidth="1"/>
    <col min="10749" max="10749" width="12.2181818181818" style="26" customWidth="1"/>
    <col min="10750" max="10750" width="15.4454545454545" style="26" customWidth="1"/>
    <col min="10751" max="10751" width="13" style="26" customWidth="1"/>
    <col min="10752" max="10752" width="25.2181818181818" style="26" customWidth="1"/>
    <col min="10753" max="10776" width="10" style="26" customWidth="1"/>
    <col min="10777" max="11000" width="9.55454545454545" style="26"/>
    <col min="11001" max="11001" width="37.1090909090909" style="26" customWidth="1"/>
    <col min="11002" max="11002" width="16" style="26" customWidth="1"/>
    <col min="11003" max="11003" width="13.8818181818182" style="26" customWidth="1"/>
    <col min="11004" max="11004" width="13.4454545454545" style="26" customWidth="1"/>
    <col min="11005" max="11005" width="12.2181818181818" style="26" customWidth="1"/>
    <col min="11006" max="11006" width="15.4454545454545" style="26" customWidth="1"/>
    <col min="11007" max="11007" width="13" style="26" customWidth="1"/>
    <col min="11008" max="11008" width="25.2181818181818" style="26" customWidth="1"/>
    <col min="11009" max="11032" width="10" style="26" customWidth="1"/>
    <col min="11033" max="11256" width="9.55454545454545" style="26"/>
    <col min="11257" max="11257" width="37.1090909090909" style="26" customWidth="1"/>
    <col min="11258" max="11258" width="16" style="26" customWidth="1"/>
    <col min="11259" max="11259" width="13.8818181818182" style="26" customWidth="1"/>
    <col min="11260" max="11260" width="13.4454545454545" style="26" customWidth="1"/>
    <col min="11261" max="11261" width="12.2181818181818" style="26" customWidth="1"/>
    <col min="11262" max="11262" width="15.4454545454545" style="26" customWidth="1"/>
    <col min="11263" max="11263" width="13" style="26" customWidth="1"/>
    <col min="11264" max="11264" width="25.2181818181818" style="26" customWidth="1"/>
    <col min="11265" max="11288" width="10" style="26" customWidth="1"/>
    <col min="11289" max="11512" width="9.55454545454545" style="26"/>
    <col min="11513" max="11513" width="37.1090909090909" style="26" customWidth="1"/>
    <col min="11514" max="11514" width="16" style="26" customWidth="1"/>
    <col min="11515" max="11515" width="13.8818181818182" style="26" customWidth="1"/>
    <col min="11516" max="11516" width="13.4454545454545" style="26" customWidth="1"/>
    <col min="11517" max="11517" width="12.2181818181818" style="26" customWidth="1"/>
    <col min="11518" max="11518" width="15.4454545454545" style="26" customWidth="1"/>
    <col min="11519" max="11519" width="13" style="26" customWidth="1"/>
    <col min="11520" max="11520" width="25.2181818181818" style="26" customWidth="1"/>
    <col min="11521" max="11544" width="10" style="26" customWidth="1"/>
    <col min="11545" max="11768" width="9.55454545454545" style="26"/>
    <col min="11769" max="11769" width="37.1090909090909" style="26" customWidth="1"/>
    <col min="11770" max="11770" width="16" style="26" customWidth="1"/>
    <col min="11771" max="11771" width="13.8818181818182" style="26" customWidth="1"/>
    <col min="11772" max="11772" width="13.4454545454545" style="26" customWidth="1"/>
    <col min="11773" max="11773" width="12.2181818181818" style="26" customWidth="1"/>
    <col min="11774" max="11774" width="15.4454545454545" style="26" customWidth="1"/>
    <col min="11775" max="11775" width="13" style="26" customWidth="1"/>
    <col min="11776" max="11776" width="25.2181818181818" style="26" customWidth="1"/>
    <col min="11777" max="11800" width="10" style="26" customWidth="1"/>
    <col min="11801" max="12024" width="9.55454545454545" style="26"/>
    <col min="12025" max="12025" width="37.1090909090909" style="26" customWidth="1"/>
    <col min="12026" max="12026" width="16" style="26" customWidth="1"/>
    <col min="12027" max="12027" width="13.8818181818182" style="26" customWidth="1"/>
    <col min="12028" max="12028" width="13.4454545454545" style="26" customWidth="1"/>
    <col min="12029" max="12029" width="12.2181818181818" style="26" customWidth="1"/>
    <col min="12030" max="12030" width="15.4454545454545" style="26" customWidth="1"/>
    <col min="12031" max="12031" width="13" style="26" customWidth="1"/>
    <col min="12032" max="12032" width="25.2181818181818" style="26" customWidth="1"/>
    <col min="12033" max="12056" width="10" style="26" customWidth="1"/>
    <col min="12057" max="12280" width="9.55454545454545" style="26"/>
    <col min="12281" max="12281" width="37.1090909090909" style="26" customWidth="1"/>
    <col min="12282" max="12282" width="16" style="26" customWidth="1"/>
    <col min="12283" max="12283" width="13.8818181818182" style="26" customWidth="1"/>
    <col min="12284" max="12284" width="13.4454545454545" style="26" customWidth="1"/>
    <col min="12285" max="12285" width="12.2181818181818" style="26" customWidth="1"/>
    <col min="12286" max="12286" width="15.4454545454545" style="26" customWidth="1"/>
    <col min="12287" max="12287" width="13" style="26" customWidth="1"/>
    <col min="12288" max="12288" width="25.2181818181818" style="26" customWidth="1"/>
    <col min="12289" max="12312" width="10" style="26" customWidth="1"/>
    <col min="12313" max="12536" width="9.55454545454545" style="26"/>
    <col min="12537" max="12537" width="37.1090909090909" style="26" customWidth="1"/>
    <col min="12538" max="12538" width="16" style="26" customWidth="1"/>
    <col min="12539" max="12539" width="13.8818181818182" style="26" customWidth="1"/>
    <col min="12540" max="12540" width="13.4454545454545" style="26" customWidth="1"/>
    <col min="12541" max="12541" width="12.2181818181818" style="26" customWidth="1"/>
    <col min="12542" max="12542" width="15.4454545454545" style="26" customWidth="1"/>
    <col min="12543" max="12543" width="13" style="26" customWidth="1"/>
    <col min="12544" max="12544" width="25.2181818181818" style="26" customWidth="1"/>
    <col min="12545" max="12568" width="10" style="26" customWidth="1"/>
    <col min="12569" max="12792" width="9.55454545454545" style="26"/>
    <col min="12793" max="12793" width="37.1090909090909" style="26" customWidth="1"/>
    <col min="12794" max="12794" width="16" style="26" customWidth="1"/>
    <col min="12795" max="12795" width="13.8818181818182" style="26" customWidth="1"/>
    <col min="12796" max="12796" width="13.4454545454545" style="26" customWidth="1"/>
    <col min="12797" max="12797" width="12.2181818181818" style="26" customWidth="1"/>
    <col min="12798" max="12798" width="15.4454545454545" style="26" customWidth="1"/>
    <col min="12799" max="12799" width="13" style="26" customWidth="1"/>
    <col min="12800" max="12800" width="25.2181818181818" style="26" customWidth="1"/>
    <col min="12801" max="12824" width="10" style="26" customWidth="1"/>
    <col min="12825" max="13048" width="9.55454545454545" style="26"/>
    <col min="13049" max="13049" width="37.1090909090909" style="26" customWidth="1"/>
    <col min="13050" max="13050" width="16" style="26" customWidth="1"/>
    <col min="13051" max="13051" width="13.8818181818182" style="26" customWidth="1"/>
    <col min="13052" max="13052" width="13.4454545454545" style="26" customWidth="1"/>
    <col min="13053" max="13053" width="12.2181818181818" style="26" customWidth="1"/>
    <col min="13054" max="13054" width="15.4454545454545" style="26" customWidth="1"/>
    <col min="13055" max="13055" width="13" style="26" customWidth="1"/>
    <col min="13056" max="13056" width="25.2181818181818" style="26" customWidth="1"/>
    <col min="13057" max="13080" width="10" style="26" customWidth="1"/>
    <col min="13081" max="13304" width="9.55454545454545" style="26"/>
    <col min="13305" max="13305" width="37.1090909090909" style="26" customWidth="1"/>
    <col min="13306" max="13306" width="16" style="26" customWidth="1"/>
    <col min="13307" max="13307" width="13.8818181818182" style="26" customWidth="1"/>
    <col min="13308" max="13308" width="13.4454545454545" style="26" customWidth="1"/>
    <col min="13309" max="13309" width="12.2181818181818" style="26" customWidth="1"/>
    <col min="13310" max="13310" width="15.4454545454545" style="26" customWidth="1"/>
    <col min="13311" max="13311" width="13" style="26" customWidth="1"/>
    <col min="13312" max="13312" width="25.2181818181818" style="26" customWidth="1"/>
    <col min="13313" max="13336" width="10" style="26" customWidth="1"/>
    <col min="13337" max="13560" width="9.55454545454545" style="26"/>
    <col min="13561" max="13561" width="37.1090909090909" style="26" customWidth="1"/>
    <col min="13562" max="13562" width="16" style="26" customWidth="1"/>
    <col min="13563" max="13563" width="13.8818181818182" style="26" customWidth="1"/>
    <col min="13564" max="13564" width="13.4454545454545" style="26" customWidth="1"/>
    <col min="13565" max="13565" width="12.2181818181818" style="26" customWidth="1"/>
    <col min="13566" max="13566" width="15.4454545454545" style="26" customWidth="1"/>
    <col min="13567" max="13567" width="13" style="26" customWidth="1"/>
    <col min="13568" max="13568" width="25.2181818181818" style="26" customWidth="1"/>
    <col min="13569" max="13592" width="10" style="26" customWidth="1"/>
    <col min="13593" max="13816" width="9.55454545454545" style="26"/>
    <col min="13817" max="13817" width="37.1090909090909" style="26" customWidth="1"/>
    <col min="13818" max="13818" width="16" style="26" customWidth="1"/>
    <col min="13819" max="13819" width="13.8818181818182" style="26" customWidth="1"/>
    <col min="13820" max="13820" width="13.4454545454545" style="26" customWidth="1"/>
    <col min="13821" max="13821" width="12.2181818181818" style="26" customWidth="1"/>
    <col min="13822" max="13822" width="15.4454545454545" style="26" customWidth="1"/>
    <col min="13823" max="13823" width="13" style="26" customWidth="1"/>
    <col min="13824" max="13824" width="25.2181818181818" style="26" customWidth="1"/>
    <col min="13825" max="13848" width="10" style="26" customWidth="1"/>
    <col min="13849" max="14072" width="9.55454545454545" style="26"/>
    <col min="14073" max="14073" width="37.1090909090909" style="26" customWidth="1"/>
    <col min="14074" max="14074" width="16" style="26" customWidth="1"/>
    <col min="14075" max="14075" width="13.8818181818182" style="26" customWidth="1"/>
    <col min="14076" max="14076" width="13.4454545454545" style="26" customWidth="1"/>
    <col min="14077" max="14077" width="12.2181818181818" style="26" customWidth="1"/>
    <col min="14078" max="14078" width="15.4454545454545" style="26" customWidth="1"/>
    <col min="14079" max="14079" width="13" style="26" customWidth="1"/>
    <col min="14080" max="14080" width="25.2181818181818" style="26" customWidth="1"/>
    <col min="14081" max="14104" width="10" style="26" customWidth="1"/>
    <col min="14105" max="14328" width="9.55454545454545" style="26"/>
    <col min="14329" max="14329" width="37.1090909090909" style="26" customWidth="1"/>
    <col min="14330" max="14330" width="16" style="26" customWidth="1"/>
    <col min="14331" max="14331" width="13.8818181818182" style="26" customWidth="1"/>
    <col min="14332" max="14332" width="13.4454545454545" style="26" customWidth="1"/>
    <col min="14333" max="14333" width="12.2181818181818" style="26" customWidth="1"/>
    <col min="14334" max="14334" width="15.4454545454545" style="26" customWidth="1"/>
    <col min="14335" max="14335" width="13" style="26" customWidth="1"/>
    <col min="14336" max="14336" width="25.2181818181818" style="26" customWidth="1"/>
    <col min="14337" max="14360" width="10" style="26" customWidth="1"/>
    <col min="14361" max="14584" width="9.55454545454545" style="26"/>
    <col min="14585" max="14585" width="37.1090909090909" style="26" customWidth="1"/>
    <col min="14586" max="14586" width="16" style="26" customWidth="1"/>
    <col min="14587" max="14587" width="13.8818181818182" style="26" customWidth="1"/>
    <col min="14588" max="14588" width="13.4454545454545" style="26" customWidth="1"/>
    <col min="14589" max="14589" width="12.2181818181818" style="26" customWidth="1"/>
    <col min="14590" max="14590" width="15.4454545454545" style="26" customWidth="1"/>
    <col min="14591" max="14591" width="13" style="26" customWidth="1"/>
    <col min="14592" max="14592" width="25.2181818181818" style="26" customWidth="1"/>
    <col min="14593" max="14616" width="10" style="26" customWidth="1"/>
    <col min="14617" max="14840" width="9.55454545454545" style="26"/>
    <col min="14841" max="14841" width="37.1090909090909" style="26" customWidth="1"/>
    <col min="14842" max="14842" width="16" style="26" customWidth="1"/>
    <col min="14843" max="14843" width="13.8818181818182" style="26" customWidth="1"/>
    <col min="14844" max="14844" width="13.4454545454545" style="26" customWidth="1"/>
    <col min="14845" max="14845" width="12.2181818181818" style="26" customWidth="1"/>
    <col min="14846" max="14846" width="15.4454545454545" style="26" customWidth="1"/>
    <col min="14847" max="14847" width="13" style="26" customWidth="1"/>
    <col min="14848" max="14848" width="25.2181818181818" style="26" customWidth="1"/>
    <col min="14849" max="14872" width="10" style="26" customWidth="1"/>
    <col min="14873" max="15096" width="9.55454545454545" style="26"/>
    <col min="15097" max="15097" width="37.1090909090909" style="26" customWidth="1"/>
    <col min="15098" max="15098" width="16" style="26" customWidth="1"/>
    <col min="15099" max="15099" width="13.8818181818182" style="26" customWidth="1"/>
    <col min="15100" max="15100" width="13.4454545454545" style="26" customWidth="1"/>
    <col min="15101" max="15101" width="12.2181818181818" style="26" customWidth="1"/>
    <col min="15102" max="15102" width="15.4454545454545" style="26" customWidth="1"/>
    <col min="15103" max="15103" width="13" style="26" customWidth="1"/>
    <col min="15104" max="15104" width="25.2181818181818" style="26" customWidth="1"/>
    <col min="15105" max="15128" width="10" style="26" customWidth="1"/>
    <col min="15129" max="15352" width="9.55454545454545" style="26"/>
    <col min="15353" max="15353" width="37.1090909090909" style="26" customWidth="1"/>
    <col min="15354" max="15354" width="16" style="26" customWidth="1"/>
    <col min="15355" max="15355" width="13.8818181818182" style="26" customWidth="1"/>
    <col min="15356" max="15356" width="13.4454545454545" style="26" customWidth="1"/>
    <col min="15357" max="15357" width="12.2181818181818" style="26" customWidth="1"/>
    <col min="15358" max="15358" width="15.4454545454545" style="26" customWidth="1"/>
    <col min="15359" max="15359" width="13" style="26" customWidth="1"/>
    <col min="15360" max="15360" width="25.2181818181818" style="26" customWidth="1"/>
    <col min="15361" max="15384" width="10" style="26" customWidth="1"/>
    <col min="15385" max="15608" width="9.55454545454545" style="26"/>
    <col min="15609" max="15609" width="37.1090909090909" style="26" customWidth="1"/>
    <col min="15610" max="15610" width="16" style="26" customWidth="1"/>
    <col min="15611" max="15611" width="13.8818181818182" style="26" customWidth="1"/>
    <col min="15612" max="15612" width="13.4454545454545" style="26" customWidth="1"/>
    <col min="15613" max="15613" width="12.2181818181818" style="26" customWidth="1"/>
    <col min="15614" max="15614" width="15.4454545454545" style="26" customWidth="1"/>
    <col min="15615" max="15615" width="13" style="26" customWidth="1"/>
    <col min="15616" max="15616" width="25.2181818181818" style="26" customWidth="1"/>
    <col min="15617" max="15640" width="10" style="26" customWidth="1"/>
    <col min="15641" max="15864" width="9.55454545454545" style="26"/>
    <col min="15865" max="15865" width="37.1090909090909" style="26" customWidth="1"/>
    <col min="15866" max="15866" width="16" style="26" customWidth="1"/>
    <col min="15867" max="15867" width="13.8818181818182" style="26" customWidth="1"/>
    <col min="15868" max="15868" width="13.4454545454545" style="26" customWidth="1"/>
    <col min="15869" max="15869" width="12.2181818181818" style="26" customWidth="1"/>
    <col min="15870" max="15870" width="15.4454545454545" style="26" customWidth="1"/>
    <col min="15871" max="15871" width="13" style="26" customWidth="1"/>
    <col min="15872" max="15872" width="25.2181818181818" style="26" customWidth="1"/>
    <col min="15873" max="15896" width="10" style="26" customWidth="1"/>
    <col min="15897" max="16120" width="9.55454545454545" style="26"/>
    <col min="16121" max="16121" width="37.1090909090909" style="26" customWidth="1"/>
    <col min="16122" max="16122" width="16" style="26" customWidth="1"/>
    <col min="16123" max="16123" width="13.8818181818182" style="26" customWidth="1"/>
    <col min="16124" max="16124" width="13.4454545454545" style="26" customWidth="1"/>
    <col min="16125" max="16125" width="12.2181818181818" style="26" customWidth="1"/>
    <col min="16126" max="16126" width="15.4454545454545" style="26" customWidth="1"/>
    <col min="16127" max="16127" width="13" style="26" customWidth="1"/>
    <col min="16128" max="16128" width="25.2181818181818" style="26" customWidth="1"/>
    <col min="16129" max="16152" width="10" style="26" customWidth="1"/>
    <col min="16153" max="16384" width="9.55454545454545" style="26"/>
  </cols>
  <sheetData>
    <row r="1" ht="30.6" customHeight="1" spans="1:1">
      <c r="A1" s="27"/>
    </row>
    <row r="2" ht="31.2" customHeight="1" spans="1:4">
      <c r="A2" s="28" t="s">
        <v>141</v>
      </c>
      <c r="B2" s="28"/>
      <c r="C2" s="28"/>
      <c r="D2" s="28"/>
    </row>
    <row r="3" s="25" customFormat="1" ht="36.75" customHeight="1" spans="1:4">
      <c r="A3" s="29"/>
      <c r="B3" s="29"/>
      <c r="C3" s="29"/>
      <c r="D3" s="30" t="s">
        <v>69</v>
      </c>
    </row>
    <row r="4" s="25" customFormat="1" ht="17.25" customHeight="1" spans="1:4">
      <c r="A4" s="31" t="s">
        <v>70</v>
      </c>
      <c r="B4" s="31" t="s">
        <v>71</v>
      </c>
      <c r="C4" s="32" t="s">
        <v>72</v>
      </c>
      <c r="D4" s="31" t="s">
        <v>73</v>
      </c>
    </row>
    <row r="5" s="25" customFormat="1" ht="51" customHeight="1" spans="1:4">
      <c r="A5" s="31"/>
      <c r="B5" s="31"/>
      <c r="C5" s="33"/>
      <c r="D5" s="31"/>
    </row>
    <row r="6" s="25" customFormat="1" ht="48" customHeight="1" spans="1:4">
      <c r="A6" s="31" t="s">
        <v>74</v>
      </c>
      <c r="B6" s="34">
        <f>SUM(B7:B15)</f>
        <v>541072</v>
      </c>
      <c r="C6" s="34">
        <f>SUM(C7:C15)</f>
        <v>631100</v>
      </c>
      <c r="D6" s="35" t="s">
        <v>75</v>
      </c>
    </row>
    <row r="7" s="25" customFormat="1" ht="36" customHeight="1" spans="1:4">
      <c r="A7" s="36" t="s">
        <v>142</v>
      </c>
      <c r="B7" s="37"/>
      <c r="C7" s="37">
        <v>30</v>
      </c>
      <c r="D7" s="38"/>
    </row>
    <row r="8" s="25" customFormat="1" ht="36" customHeight="1" spans="1:4">
      <c r="A8" s="36" t="s">
        <v>143</v>
      </c>
      <c r="B8" s="37"/>
      <c r="C8" s="37">
        <v>1</v>
      </c>
      <c r="D8" s="38"/>
    </row>
    <row r="9" s="25" customFormat="1" ht="36" customHeight="1" spans="1:4">
      <c r="A9" s="36" t="s">
        <v>144</v>
      </c>
      <c r="B9" s="37">
        <v>330826</v>
      </c>
      <c r="C9" s="37">
        <v>337916</v>
      </c>
      <c r="D9" s="39"/>
    </row>
    <row r="10" s="25" customFormat="1" ht="36" customHeight="1" spans="1:4">
      <c r="A10" s="36" t="s">
        <v>145</v>
      </c>
      <c r="B10" s="37"/>
      <c r="C10" s="37">
        <v>528</v>
      </c>
      <c r="D10" s="39"/>
    </row>
    <row r="11" s="25" customFormat="1" ht="36" customHeight="1" spans="1:4">
      <c r="A11" s="36" t="s">
        <v>146</v>
      </c>
      <c r="B11" s="37"/>
      <c r="C11" s="37">
        <v>151</v>
      </c>
      <c r="D11" s="38"/>
    </row>
    <row r="12" s="25" customFormat="1" ht="36" customHeight="1" spans="1:4">
      <c r="A12" s="36" t="s">
        <v>147</v>
      </c>
      <c r="B12" s="37"/>
      <c r="C12" s="37">
        <v>1596</v>
      </c>
      <c r="D12" s="38"/>
    </row>
    <row r="13" s="25" customFormat="1" ht="36" customHeight="1" spans="1:4">
      <c r="A13" s="36" t="s">
        <v>148</v>
      </c>
      <c r="B13" s="37">
        <v>139646</v>
      </c>
      <c r="C13" s="37">
        <v>227271</v>
      </c>
      <c r="D13" s="39"/>
    </row>
    <row r="14" s="25" customFormat="1" ht="36" customHeight="1" spans="1:4">
      <c r="A14" s="36" t="s">
        <v>149</v>
      </c>
      <c r="B14" s="37">
        <v>70270</v>
      </c>
      <c r="C14" s="37">
        <v>63277</v>
      </c>
      <c r="D14" s="39"/>
    </row>
    <row r="15" ht="36" customHeight="1" spans="1:4">
      <c r="A15" s="36" t="s">
        <v>150</v>
      </c>
      <c r="B15" s="37">
        <v>330</v>
      </c>
      <c r="C15" s="37">
        <v>330</v>
      </c>
      <c r="D15" s="39"/>
    </row>
    <row r="16" ht="48" customHeight="1"/>
    <row r="17" ht="48" customHeight="1"/>
    <row r="18" ht="48" customHeight="1"/>
  </sheetData>
  <mergeCells count="5">
    <mergeCell ref="A2:D2"/>
    <mergeCell ref="A4:A5"/>
    <mergeCell ref="B4:B5"/>
    <mergeCell ref="C4:C5"/>
    <mergeCell ref="D4:D5"/>
  </mergeCells>
  <printOptions horizontalCentered="1"/>
  <pageMargins left="0.275590551181102" right="0.354330708661417" top="1.14173228346457" bottom="0.393700787401575" header="0.511811023622047" footer="0.511811023622047"/>
  <pageSetup paperSize="9" orientation="portrait" horizontalDpi="400" verticalDpi="4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599993896298105"/>
  </sheetPr>
  <dimension ref="A1:D17"/>
  <sheetViews>
    <sheetView showZeros="0" workbookViewId="0">
      <selection activeCell="C20" sqref="C20"/>
    </sheetView>
  </sheetViews>
  <sheetFormatPr defaultColWidth="10" defaultRowHeight="15.5" outlineLevelCol="3"/>
  <cols>
    <col min="1" max="1" width="38.3363636363636" style="13" customWidth="1"/>
    <col min="2" max="2" width="16" style="14" customWidth="1"/>
    <col min="3" max="3" width="14.1090909090909" style="13" customWidth="1"/>
    <col min="4" max="4" width="15.7727272727273" style="14" customWidth="1"/>
    <col min="5" max="16384" width="10" style="15"/>
  </cols>
  <sheetData>
    <row r="1" ht="60" customHeight="1" spans="1:4">
      <c r="A1" s="16" t="s">
        <v>151</v>
      </c>
      <c r="B1" s="16"/>
      <c r="C1" s="16"/>
      <c r="D1" s="16"/>
    </row>
    <row r="2" ht="25.95" customHeight="1" spans="1:4">
      <c r="A2" s="17"/>
      <c r="B2" s="17"/>
      <c r="C2" s="18" t="s">
        <v>69</v>
      </c>
      <c r="D2" s="18"/>
    </row>
    <row r="3" ht="37.8" customHeight="1" spans="1:4">
      <c r="A3" s="19" t="s">
        <v>70</v>
      </c>
      <c r="B3" s="19" t="s">
        <v>71</v>
      </c>
      <c r="C3" s="20" t="s">
        <v>72</v>
      </c>
      <c r="D3" s="20" t="s">
        <v>101</v>
      </c>
    </row>
    <row r="4" ht="27.6" customHeight="1" spans="1:4">
      <c r="A4" s="21" t="s">
        <v>152</v>
      </c>
      <c r="B4" s="9">
        <f>SUM(B5:B9)</f>
        <v>759736</v>
      </c>
      <c r="C4" s="9">
        <f>SUM(C5:C9)</f>
        <v>937700</v>
      </c>
      <c r="D4" s="9">
        <f>SUM(D5:D9)</f>
        <v>177964</v>
      </c>
    </row>
    <row r="5" ht="22.2" customHeight="1" spans="1:4">
      <c r="A5" s="22" t="s">
        <v>134</v>
      </c>
      <c r="B5" s="9">
        <v>556840</v>
      </c>
      <c r="C5" s="9">
        <v>307000</v>
      </c>
      <c r="D5" s="9">
        <f>C5-B5</f>
        <v>-249840</v>
      </c>
    </row>
    <row r="6" ht="22.2" customHeight="1" spans="1:4">
      <c r="A6" s="22" t="s">
        <v>153</v>
      </c>
      <c r="B6" s="9"/>
      <c r="C6" s="9">
        <v>24503</v>
      </c>
      <c r="D6" s="9">
        <f>C6-B6</f>
        <v>24503</v>
      </c>
    </row>
    <row r="7" ht="22.2" customHeight="1" spans="1:4">
      <c r="A7" s="22" t="s">
        <v>108</v>
      </c>
      <c r="B7" s="9">
        <v>139646</v>
      </c>
      <c r="C7" s="9">
        <v>195982</v>
      </c>
      <c r="D7" s="9">
        <f t="shared" ref="D7:D17" si="0">C7-B7</f>
        <v>56336</v>
      </c>
    </row>
    <row r="8" ht="22.2" customHeight="1" spans="1:4">
      <c r="A8" s="22" t="s">
        <v>154</v>
      </c>
      <c r="B8" s="9"/>
      <c r="C8" s="9">
        <v>129949</v>
      </c>
      <c r="D8" s="9">
        <f t="shared" si="0"/>
        <v>129949</v>
      </c>
    </row>
    <row r="9" ht="22.2" customHeight="1" spans="1:4">
      <c r="A9" s="22" t="s">
        <v>155</v>
      </c>
      <c r="B9" s="9">
        <f>B10</f>
        <v>63250</v>
      </c>
      <c r="C9" s="9">
        <f t="shared" ref="C9:D9" si="1">C10</f>
        <v>280266</v>
      </c>
      <c r="D9" s="9">
        <f t="shared" si="0"/>
        <v>217016</v>
      </c>
    </row>
    <row r="10" ht="21.9" customHeight="1" spans="1:4">
      <c r="A10" s="23" t="s">
        <v>156</v>
      </c>
      <c r="B10" s="9">
        <v>63250</v>
      </c>
      <c r="C10" s="9">
        <v>280266</v>
      </c>
      <c r="D10" s="9">
        <f t="shared" si="0"/>
        <v>217016</v>
      </c>
    </row>
    <row r="11" ht="21.9" customHeight="1" spans="1:4">
      <c r="A11" s="21" t="s">
        <v>157</v>
      </c>
      <c r="B11" s="9">
        <f>SUM(B12:B13,B16)</f>
        <v>759736</v>
      </c>
      <c r="C11" s="9">
        <f>SUM(C12:C13,C15,C16)</f>
        <v>937700</v>
      </c>
      <c r="D11" s="9">
        <f t="shared" si="0"/>
        <v>177964</v>
      </c>
    </row>
    <row r="12" ht="22.2" customHeight="1" spans="1:4">
      <c r="A12" s="22" t="s">
        <v>158</v>
      </c>
      <c r="B12" s="9">
        <v>541072</v>
      </c>
      <c r="C12" s="9">
        <v>631100</v>
      </c>
      <c r="D12" s="9">
        <f t="shared" si="0"/>
        <v>90028</v>
      </c>
    </row>
    <row r="13" ht="22.2" customHeight="1" spans="1:4">
      <c r="A13" s="22" t="s">
        <v>159</v>
      </c>
      <c r="B13" s="9">
        <f>SUM(B14)</f>
        <v>113244</v>
      </c>
      <c r="C13" s="9">
        <f t="shared" ref="C13:D13" si="2">SUM(C14)</f>
        <v>10000</v>
      </c>
      <c r="D13" s="9">
        <f t="shared" si="0"/>
        <v>-103244</v>
      </c>
    </row>
    <row r="14" ht="21.9" customHeight="1" spans="1:4">
      <c r="A14" s="23" t="s">
        <v>160</v>
      </c>
      <c r="B14" s="9">
        <v>113244</v>
      </c>
      <c r="C14" s="9">
        <v>10000</v>
      </c>
      <c r="D14" s="9">
        <f t="shared" si="0"/>
        <v>-103244</v>
      </c>
    </row>
    <row r="15" ht="21.9" customHeight="1" spans="1:4">
      <c r="A15" s="24" t="s">
        <v>119</v>
      </c>
      <c r="B15" s="9"/>
      <c r="C15" s="9">
        <v>191185</v>
      </c>
      <c r="D15" s="9">
        <f t="shared" si="0"/>
        <v>191185</v>
      </c>
    </row>
    <row r="16" ht="22.2" customHeight="1" spans="1:4">
      <c r="A16" s="22" t="s">
        <v>121</v>
      </c>
      <c r="B16" s="9">
        <f>B17</f>
        <v>105420</v>
      </c>
      <c r="C16" s="9">
        <f t="shared" ref="C16:D16" si="3">C17</f>
        <v>105415</v>
      </c>
      <c r="D16" s="9">
        <f t="shared" si="0"/>
        <v>-5</v>
      </c>
    </row>
    <row r="17" ht="21.9" customHeight="1" spans="1:4">
      <c r="A17" s="23" t="s">
        <v>161</v>
      </c>
      <c r="B17" s="9">
        <v>105420</v>
      </c>
      <c r="C17" s="9">
        <v>105415</v>
      </c>
      <c r="D17" s="9">
        <f t="shared" si="0"/>
        <v>-5</v>
      </c>
    </row>
  </sheetData>
  <mergeCells count="2">
    <mergeCell ref="A1:D1"/>
    <mergeCell ref="C2:D2"/>
  </mergeCells>
  <printOptions horizontalCentered="1"/>
  <pageMargins left="0.984251968503937" right="0.590551181102362" top="1.18110236220472" bottom="0.393700787401575" header="0.511811023622047" footer="0.511811023622047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showZeros="0" zoomScale="90" zoomScaleNormal="90" topLeftCell="A21" workbookViewId="0">
      <selection activeCell="D16" sqref="D16"/>
    </sheetView>
  </sheetViews>
  <sheetFormatPr defaultColWidth="9.55454545454545" defaultRowHeight="15.5" outlineLevelCol="3"/>
  <cols>
    <col min="1" max="1" width="47.4454545454545" style="1" customWidth="1"/>
    <col min="2" max="2" width="13.2181818181818" style="1" customWidth="1"/>
    <col min="3" max="3" width="14.7727272727273" style="1" customWidth="1"/>
    <col min="4" max="4" width="13.8818181818182" style="1" customWidth="1"/>
    <col min="5" max="28" width="10" style="2" customWidth="1"/>
    <col min="29" max="248" width="9.55454545454545" style="2"/>
    <col min="249" max="249" width="53.8818181818182" style="2" customWidth="1"/>
    <col min="250" max="253" width="15.4454545454545" style="2" customWidth="1"/>
    <col min="254" max="254" width="20.4454545454545" style="2" customWidth="1"/>
    <col min="255" max="255" width="56.2181818181818" style="2" customWidth="1"/>
    <col min="256" max="257" width="14.4454545454545" style="2" customWidth="1"/>
    <col min="258" max="258" width="14.1090909090909" style="2" customWidth="1"/>
    <col min="259" max="259" width="12.3363636363636" style="2" customWidth="1"/>
    <col min="260" max="260" width="23.2181818181818" style="2" customWidth="1"/>
    <col min="261" max="284" width="10" style="2" customWidth="1"/>
    <col min="285" max="504" width="9.55454545454545" style="2"/>
    <col min="505" max="505" width="53.8818181818182" style="2" customWidth="1"/>
    <col min="506" max="509" width="15.4454545454545" style="2" customWidth="1"/>
    <col min="510" max="510" width="20.4454545454545" style="2" customWidth="1"/>
    <col min="511" max="511" width="56.2181818181818" style="2" customWidth="1"/>
    <col min="512" max="513" width="14.4454545454545" style="2" customWidth="1"/>
    <col min="514" max="514" width="14.1090909090909" style="2" customWidth="1"/>
    <col min="515" max="515" width="12.3363636363636" style="2" customWidth="1"/>
    <col min="516" max="516" width="23.2181818181818" style="2" customWidth="1"/>
    <col min="517" max="540" width="10" style="2" customWidth="1"/>
    <col min="541" max="760" width="9.55454545454545" style="2"/>
    <col min="761" max="761" width="53.8818181818182" style="2" customWidth="1"/>
    <col min="762" max="765" width="15.4454545454545" style="2" customWidth="1"/>
    <col min="766" max="766" width="20.4454545454545" style="2" customWidth="1"/>
    <col min="767" max="767" width="56.2181818181818" style="2" customWidth="1"/>
    <col min="768" max="769" width="14.4454545454545" style="2" customWidth="1"/>
    <col min="770" max="770" width="14.1090909090909" style="2" customWidth="1"/>
    <col min="771" max="771" width="12.3363636363636" style="2" customWidth="1"/>
    <col min="772" max="772" width="23.2181818181818" style="2" customWidth="1"/>
    <col min="773" max="796" width="10" style="2" customWidth="1"/>
    <col min="797" max="1016" width="9.55454545454545" style="2"/>
    <col min="1017" max="1017" width="53.8818181818182" style="2" customWidth="1"/>
    <col min="1018" max="1021" width="15.4454545454545" style="2" customWidth="1"/>
    <col min="1022" max="1022" width="20.4454545454545" style="2" customWidth="1"/>
    <col min="1023" max="1023" width="56.2181818181818" style="2" customWidth="1"/>
    <col min="1024" max="1025" width="14.4454545454545" style="2" customWidth="1"/>
    <col min="1026" max="1026" width="14.1090909090909" style="2" customWidth="1"/>
    <col min="1027" max="1027" width="12.3363636363636" style="2" customWidth="1"/>
    <col min="1028" max="1028" width="23.2181818181818" style="2" customWidth="1"/>
    <col min="1029" max="1052" width="10" style="2" customWidth="1"/>
    <col min="1053" max="1272" width="9.55454545454545" style="2"/>
    <col min="1273" max="1273" width="53.8818181818182" style="2" customWidth="1"/>
    <col min="1274" max="1277" width="15.4454545454545" style="2" customWidth="1"/>
    <col min="1278" max="1278" width="20.4454545454545" style="2" customWidth="1"/>
    <col min="1279" max="1279" width="56.2181818181818" style="2" customWidth="1"/>
    <col min="1280" max="1281" width="14.4454545454545" style="2" customWidth="1"/>
    <col min="1282" max="1282" width="14.1090909090909" style="2" customWidth="1"/>
    <col min="1283" max="1283" width="12.3363636363636" style="2" customWidth="1"/>
    <col min="1284" max="1284" width="23.2181818181818" style="2" customWidth="1"/>
    <col min="1285" max="1308" width="10" style="2" customWidth="1"/>
    <col min="1309" max="1528" width="9.55454545454545" style="2"/>
    <col min="1529" max="1529" width="53.8818181818182" style="2" customWidth="1"/>
    <col min="1530" max="1533" width="15.4454545454545" style="2" customWidth="1"/>
    <col min="1534" max="1534" width="20.4454545454545" style="2" customWidth="1"/>
    <col min="1535" max="1535" width="56.2181818181818" style="2" customWidth="1"/>
    <col min="1536" max="1537" width="14.4454545454545" style="2" customWidth="1"/>
    <col min="1538" max="1538" width="14.1090909090909" style="2" customWidth="1"/>
    <col min="1539" max="1539" width="12.3363636363636" style="2" customWidth="1"/>
    <col min="1540" max="1540" width="23.2181818181818" style="2" customWidth="1"/>
    <col min="1541" max="1564" width="10" style="2" customWidth="1"/>
    <col min="1565" max="1784" width="9.55454545454545" style="2"/>
    <col min="1785" max="1785" width="53.8818181818182" style="2" customWidth="1"/>
    <col min="1786" max="1789" width="15.4454545454545" style="2" customWidth="1"/>
    <col min="1790" max="1790" width="20.4454545454545" style="2" customWidth="1"/>
    <col min="1791" max="1791" width="56.2181818181818" style="2" customWidth="1"/>
    <col min="1792" max="1793" width="14.4454545454545" style="2" customWidth="1"/>
    <col min="1794" max="1794" width="14.1090909090909" style="2" customWidth="1"/>
    <col min="1795" max="1795" width="12.3363636363636" style="2" customWidth="1"/>
    <col min="1796" max="1796" width="23.2181818181818" style="2" customWidth="1"/>
    <col min="1797" max="1820" width="10" style="2" customWidth="1"/>
    <col min="1821" max="2040" width="9.55454545454545" style="2"/>
    <col min="2041" max="2041" width="53.8818181818182" style="2" customWidth="1"/>
    <col min="2042" max="2045" width="15.4454545454545" style="2" customWidth="1"/>
    <col min="2046" max="2046" width="20.4454545454545" style="2" customWidth="1"/>
    <col min="2047" max="2047" width="56.2181818181818" style="2" customWidth="1"/>
    <col min="2048" max="2049" width="14.4454545454545" style="2" customWidth="1"/>
    <col min="2050" max="2050" width="14.1090909090909" style="2" customWidth="1"/>
    <col min="2051" max="2051" width="12.3363636363636" style="2" customWidth="1"/>
    <col min="2052" max="2052" width="23.2181818181818" style="2" customWidth="1"/>
    <col min="2053" max="2076" width="10" style="2" customWidth="1"/>
    <col min="2077" max="2296" width="9.55454545454545" style="2"/>
    <col min="2297" max="2297" width="53.8818181818182" style="2" customWidth="1"/>
    <col min="2298" max="2301" width="15.4454545454545" style="2" customWidth="1"/>
    <col min="2302" max="2302" width="20.4454545454545" style="2" customWidth="1"/>
    <col min="2303" max="2303" width="56.2181818181818" style="2" customWidth="1"/>
    <col min="2304" max="2305" width="14.4454545454545" style="2" customWidth="1"/>
    <col min="2306" max="2306" width="14.1090909090909" style="2" customWidth="1"/>
    <col min="2307" max="2307" width="12.3363636363636" style="2" customWidth="1"/>
    <col min="2308" max="2308" width="23.2181818181818" style="2" customWidth="1"/>
    <col min="2309" max="2332" width="10" style="2" customWidth="1"/>
    <col min="2333" max="2552" width="9.55454545454545" style="2"/>
    <col min="2553" max="2553" width="53.8818181818182" style="2" customWidth="1"/>
    <col min="2554" max="2557" width="15.4454545454545" style="2" customWidth="1"/>
    <col min="2558" max="2558" width="20.4454545454545" style="2" customWidth="1"/>
    <col min="2559" max="2559" width="56.2181818181818" style="2" customWidth="1"/>
    <col min="2560" max="2561" width="14.4454545454545" style="2" customWidth="1"/>
    <col min="2562" max="2562" width="14.1090909090909" style="2" customWidth="1"/>
    <col min="2563" max="2563" width="12.3363636363636" style="2" customWidth="1"/>
    <col min="2564" max="2564" width="23.2181818181818" style="2" customWidth="1"/>
    <col min="2565" max="2588" width="10" style="2" customWidth="1"/>
    <col min="2589" max="2808" width="9.55454545454545" style="2"/>
    <col min="2809" max="2809" width="53.8818181818182" style="2" customWidth="1"/>
    <col min="2810" max="2813" width="15.4454545454545" style="2" customWidth="1"/>
    <col min="2814" max="2814" width="20.4454545454545" style="2" customWidth="1"/>
    <col min="2815" max="2815" width="56.2181818181818" style="2" customWidth="1"/>
    <col min="2816" max="2817" width="14.4454545454545" style="2" customWidth="1"/>
    <col min="2818" max="2818" width="14.1090909090909" style="2" customWidth="1"/>
    <col min="2819" max="2819" width="12.3363636363636" style="2" customWidth="1"/>
    <col min="2820" max="2820" width="23.2181818181818" style="2" customWidth="1"/>
    <col min="2821" max="2844" width="10" style="2" customWidth="1"/>
    <col min="2845" max="3064" width="9.55454545454545" style="2"/>
    <col min="3065" max="3065" width="53.8818181818182" style="2" customWidth="1"/>
    <col min="3066" max="3069" width="15.4454545454545" style="2" customWidth="1"/>
    <col min="3070" max="3070" width="20.4454545454545" style="2" customWidth="1"/>
    <col min="3071" max="3071" width="56.2181818181818" style="2" customWidth="1"/>
    <col min="3072" max="3073" width="14.4454545454545" style="2" customWidth="1"/>
    <col min="3074" max="3074" width="14.1090909090909" style="2" customWidth="1"/>
    <col min="3075" max="3075" width="12.3363636363636" style="2" customWidth="1"/>
    <col min="3076" max="3076" width="23.2181818181818" style="2" customWidth="1"/>
    <col min="3077" max="3100" width="10" style="2" customWidth="1"/>
    <col min="3101" max="3320" width="9.55454545454545" style="2"/>
    <col min="3321" max="3321" width="53.8818181818182" style="2" customWidth="1"/>
    <col min="3322" max="3325" width="15.4454545454545" style="2" customWidth="1"/>
    <col min="3326" max="3326" width="20.4454545454545" style="2" customWidth="1"/>
    <col min="3327" max="3327" width="56.2181818181818" style="2" customWidth="1"/>
    <col min="3328" max="3329" width="14.4454545454545" style="2" customWidth="1"/>
    <col min="3330" max="3330" width="14.1090909090909" style="2" customWidth="1"/>
    <col min="3331" max="3331" width="12.3363636363636" style="2" customWidth="1"/>
    <col min="3332" max="3332" width="23.2181818181818" style="2" customWidth="1"/>
    <col min="3333" max="3356" width="10" style="2" customWidth="1"/>
    <col min="3357" max="3576" width="9.55454545454545" style="2"/>
    <col min="3577" max="3577" width="53.8818181818182" style="2" customWidth="1"/>
    <col min="3578" max="3581" width="15.4454545454545" style="2" customWidth="1"/>
    <col min="3582" max="3582" width="20.4454545454545" style="2" customWidth="1"/>
    <col min="3583" max="3583" width="56.2181818181818" style="2" customWidth="1"/>
    <col min="3584" max="3585" width="14.4454545454545" style="2" customWidth="1"/>
    <col min="3586" max="3586" width="14.1090909090909" style="2" customWidth="1"/>
    <col min="3587" max="3587" width="12.3363636363636" style="2" customWidth="1"/>
    <col min="3588" max="3588" width="23.2181818181818" style="2" customWidth="1"/>
    <col min="3589" max="3612" width="10" style="2" customWidth="1"/>
    <col min="3613" max="3832" width="9.55454545454545" style="2"/>
    <col min="3833" max="3833" width="53.8818181818182" style="2" customWidth="1"/>
    <col min="3834" max="3837" width="15.4454545454545" style="2" customWidth="1"/>
    <col min="3838" max="3838" width="20.4454545454545" style="2" customWidth="1"/>
    <col min="3839" max="3839" width="56.2181818181818" style="2" customWidth="1"/>
    <col min="3840" max="3841" width="14.4454545454545" style="2" customWidth="1"/>
    <col min="3842" max="3842" width="14.1090909090909" style="2" customWidth="1"/>
    <col min="3843" max="3843" width="12.3363636363636" style="2" customWidth="1"/>
    <col min="3844" max="3844" width="23.2181818181818" style="2" customWidth="1"/>
    <col min="3845" max="3868" width="10" style="2" customWidth="1"/>
    <col min="3869" max="4088" width="9.55454545454545" style="2"/>
    <col min="4089" max="4089" width="53.8818181818182" style="2" customWidth="1"/>
    <col min="4090" max="4093" width="15.4454545454545" style="2" customWidth="1"/>
    <col min="4094" max="4094" width="20.4454545454545" style="2" customWidth="1"/>
    <col min="4095" max="4095" width="56.2181818181818" style="2" customWidth="1"/>
    <col min="4096" max="4097" width="14.4454545454545" style="2" customWidth="1"/>
    <col min="4098" max="4098" width="14.1090909090909" style="2" customWidth="1"/>
    <col min="4099" max="4099" width="12.3363636363636" style="2" customWidth="1"/>
    <col min="4100" max="4100" width="23.2181818181818" style="2" customWidth="1"/>
    <col min="4101" max="4124" width="10" style="2" customWidth="1"/>
    <col min="4125" max="4344" width="9.55454545454545" style="2"/>
    <col min="4345" max="4345" width="53.8818181818182" style="2" customWidth="1"/>
    <col min="4346" max="4349" width="15.4454545454545" style="2" customWidth="1"/>
    <col min="4350" max="4350" width="20.4454545454545" style="2" customWidth="1"/>
    <col min="4351" max="4351" width="56.2181818181818" style="2" customWidth="1"/>
    <col min="4352" max="4353" width="14.4454545454545" style="2" customWidth="1"/>
    <col min="4354" max="4354" width="14.1090909090909" style="2" customWidth="1"/>
    <col min="4355" max="4355" width="12.3363636363636" style="2" customWidth="1"/>
    <col min="4356" max="4356" width="23.2181818181818" style="2" customWidth="1"/>
    <col min="4357" max="4380" width="10" style="2" customWidth="1"/>
    <col min="4381" max="4600" width="9.55454545454545" style="2"/>
    <col min="4601" max="4601" width="53.8818181818182" style="2" customWidth="1"/>
    <col min="4602" max="4605" width="15.4454545454545" style="2" customWidth="1"/>
    <col min="4606" max="4606" width="20.4454545454545" style="2" customWidth="1"/>
    <col min="4607" max="4607" width="56.2181818181818" style="2" customWidth="1"/>
    <col min="4608" max="4609" width="14.4454545454545" style="2" customWidth="1"/>
    <col min="4610" max="4610" width="14.1090909090909" style="2" customWidth="1"/>
    <col min="4611" max="4611" width="12.3363636363636" style="2" customWidth="1"/>
    <col min="4612" max="4612" width="23.2181818181818" style="2" customWidth="1"/>
    <col min="4613" max="4636" width="10" style="2" customWidth="1"/>
    <col min="4637" max="4856" width="9.55454545454545" style="2"/>
    <col min="4857" max="4857" width="53.8818181818182" style="2" customWidth="1"/>
    <col min="4858" max="4861" width="15.4454545454545" style="2" customWidth="1"/>
    <col min="4862" max="4862" width="20.4454545454545" style="2" customWidth="1"/>
    <col min="4863" max="4863" width="56.2181818181818" style="2" customWidth="1"/>
    <col min="4864" max="4865" width="14.4454545454545" style="2" customWidth="1"/>
    <col min="4866" max="4866" width="14.1090909090909" style="2" customWidth="1"/>
    <col min="4867" max="4867" width="12.3363636363636" style="2" customWidth="1"/>
    <col min="4868" max="4868" width="23.2181818181818" style="2" customWidth="1"/>
    <col min="4869" max="4892" width="10" style="2" customWidth="1"/>
    <col min="4893" max="5112" width="9.55454545454545" style="2"/>
    <col min="5113" max="5113" width="53.8818181818182" style="2" customWidth="1"/>
    <col min="5114" max="5117" width="15.4454545454545" style="2" customWidth="1"/>
    <col min="5118" max="5118" width="20.4454545454545" style="2" customWidth="1"/>
    <col min="5119" max="5119" width="56.2181818181818" style="2" customWidth="1"/>
    <col min="5120" max="5121" width="14.4454545454545" style="2" customWidth="1"/>
    <col min="5122" max="5122" width="14.1090909090909" style="2" customWidth="1"/>
    <col min="5123" max="5123" width="12.3363636363636" style="2" customWidth="1"/>
    <col min="5124" max="5124" width="23.2181818181818" style="2" customWidth="1"/>
    <col min="5125" max="5148" width="10" style="2" customWidth="1"/>
    <col min="5149" max="5368" width="9.55454545454545" style="2"/>
    <col min="5369" max="5369" width="53.8818181818182" style="2" customWidth="1"/>
    <col min="5370" max="5373" width="15.4454545454545" style="2" customWidth="1"/>
    <col min="5374" max="5374" width="20.4454545454545" style="2" customWidth="1"/>
    <col min="5375" max="5375" width="56.2181818181818" style="2" customWidth="1"/>
    <col min="5376" max="5377" width="14.4454545454545" style="2" customWidth="1"/>
    <col min="5378" max="5378" width="14.1090909090909" style="2" customWidth="1"/>
    <col min="5379" max="5379" width="12.3363636363636" style="2" customWidth="1"/>
    <col min="5380" max="5380" width="23.2181818181818" style="2" customWidth="1"/>
    <col min="5381" max="5404" width="10" style="2" customWidth="1"/>
    <col min="5405" max="5624" width="9.55454545454545" style="2"/>
    <col min="5625" max="5625" width="53.8818181818182" style="2" customWidth="1"/>
    <col min="5626" max="5629" width="15.4454545454545" style="2" customWidth="1"/>
    <col min="5630" max="5630" width="20.4454545454545" style="2" customWidth="1"/>
    <col min="5631" max="5631" width="56.2181818181818" style="2" customWidth="1"/>
    <col min="5632" max="5633" width="14.4454545454545" style="2" customWidth="1"/>
    <col min="5634" max="5634" width="14.1090909090909" style="2" customWidth="1"/>
    <col min="5635" max="5635" width="12.3363636363636" style="2" customWidth="1"/>
    <col min="5636" max="5636" width="23.2181818181818" style="2" customWidth="1"/>
    <col min="5637" max="5660" width="10" style="2" customWidth="1"/>
    <col min="5661" max="5880" width="9.55454545454545" style="2"/>
    <col min="5881" max="5881" width="53.8818181818182" style="2" customWidth="1"/>
    <col min="5882" max="5885" width="15.4454545454545" style="2" customWidth="1"/>
    <col min="5886" max="5886" width="20.4454545454545" style="2" customWidth="1"/>
    <col min="5887" max="5887" width="56.2181818181818" style="2" customWidth="1"/>
    <col min="5888" max="5889" width="14.4454545454545" style="2" customWidth="1"/>
    <col min="5890" max="5890" width="14.1090909090909" style="2" customWidth="1"/>
    <col min="5891" max="5891" width="12.3363636363636" style="2" customWidth="1"/>
    <col min="5892" max="5892" width="23.2181818181818" style="2" customWidth="1"/>
    <col min="5893" max="5916" width="10" style="2" customWidth="1"/>
    <col min="5917" max="6136" width="9.55454545454545" style="2"/>
    <col min="6137" max="6137" width="53.8818181818182" style="2" customWidth="1"/>
    <col min="6138" max="6141" width="15.4454545454545" style="2" customWidth="1"/>
    <col min="6142" max="6142" width="20.4454545454545" style="2" customWidth="1"/>
    <col min="6143" max="6143" width="56.2181818181818" style="2" customWidth="1"/>
    <col min="6144" max="6145" width="14.4454545454545" style="2" customWidth="1"/>
    <col min="6146" max="6146" width="14.1090909090909" style="2" customWidth="1"/>
    <col min="6147" max="6147" width="12.3363636363636" style="2" customWidth="1"/>
    <col min="6148" max="6148" width="23.2181818181818" style="2" customWidth="1"/>
    <col min="6149" max="6172" width="10" style="2" customWidth="1"/>
    <col min="6173" max="6392" width="9.55454545454545" style="2"/>
    <col min="6393" max="6393" width="53.8818181818182" style="2" customWidth="1"/>
    <col min="6394" max="6397" width="15.4454545454545" style="2" customWidth="1"/>
    <col min="6398" max="6398" width="20.4454545454545" style="2" customWidth="1"/>
    <col min="6399" max="6399" width="56.2181818181818" style="2" customWidth="1"/>
    <col min="6400" max="6401" width="14.4454545454545" style="2" customWidth="1"/>
    <col min="6402" max="6402" width="14.1090909090909" style="2" customWidth="1"/>
    <col min="6403" max="6403" width="12.3363636363636" style="2" customWidth="1"/>
    <col min="6404" max="6404" width="23.2181818181818" style="2" customWidth="1"/>
    <col min="6405" max="6428" width="10" style="2" customWidth="1"/>
    <col min="6429" max="6648" width="9.55454545454545" style="2"/>
    <col min="6649" max="6649" width="53.8818181818182" style="2" customWidth="1"/>
    <col min="6650" max="6653" width="15.4454545454545" style="2" customWidth="1"/>
    <col min="6654" max="6654" width="20.4454545454545" style="2" customWidth="1"/>
    <col min="6655" max="6655" width="56.2181818181818" style="2" customWidth="1"/>
    <col min="6656" max="6657" width="14.4454545454545" style="2" customWidth="1"/>
    <col min="6658" max="6658" width="14.1090909090909" style="2" customWidth="1"/>
    <col min="6659" max="6659" width="12.3363636363636" style="2" customWidth="1"/>
    <col min="6660" max="6660" width="23.2181818181818" style="2" customWidth="1"/>
    <col min="6661" max="6684" width="10" style="2" customWidth="1"/>
    <col min="6685" max="6904" width="9.55454545454545" style="2"/>
    <col min="6905" max="6905" width="53.8818181818182" style="2" customWidth="1"/>
    <col min="6906" max="6909" width="15.4454545454545" style="2" customWidth="1"/>
    <col min="6910" max="6910" width="20.4454545454545" style="2" customWidth="1"/>
    <col min="6911" max="6911" width="56.2181818181818" style="2" customWidth="1"/>
    <col min="6912" max="6913" width="14.4454545454545" style="2" customWidth="1"/>
    <col min="6914" max="6914" width="14.1090909090909" style="2" customWidth="1"/>
    <col min="6915" max="6915" width="12.3363636363636" style="2" customWidth="1"/>
    <col min="6916" max="6916" width="23.2181818181818" style="2" customWidth="1"/>
    <col min="6917" max="6940" width="10" style="2" customWidth="1"/>
    <col min="6941" max="7160" width="9.55454545454545" style="2"/>
    <col min="7161" max="7161" width="53.8818181818182" style="2" customWidth="1"/>
    <col min="7162" max="7165" width="15.4454545454545" style="2" customWidth="1"/>
    <col min="7166" max="7166" width="20.4454545454545" style="2" customWidth="1"/>
    <col min="7167" max="7167" width="56.2181818181818" style="2" customWidth="1"/>
    <col min="7168" max="7169" width="14.4454545454545" style="2" customWidth="1"/>
    <col min="7170" max="7170" width="14.1090909090909" style="2" customWidth="1"/>
    <col min="7171" max="7171" width="12.3363636363636" style="2" customWidth="1"/>
    <col min="7172" max="7172" width="23.2181818181818" style="2" customWidth="1"/>
    <col min="7173" max="7196" width="10" style="2" customWidth="1"/>
    <col min="7197" max="7416" width="9.55454545454545" style="2"/>
    <col min="7417" max="7417" width="53.8818181818182" style="2" customWidth="1"/>
    <col min="7418" max="7421" width="15.4454545454545" style="2" customWidth="1"/>
    <col min="7422" max="7422" width="20.4454545454545" style="2" customWidth="1"/>
    <col min="7423" max="7423" width="56.2181818181818" style="2" customWidth="1"/>
    <col min="7424" max="7425" width="14.4454545454545" style="2" customWidth="1"/>
    <col min="7426" max="7426" width="14.1090909090909" style="2" customWidth="1"/>
    <col min="7427" max="7427" width="12.3363636363636" style="2" customWidth="1"/>
    <col min="7428" max="7428" width="23.2181818181818" style="2" customWidth="1"/>
    <col min="7429" max="7452" width="10" style="2" customWidth="1"/>
    <col min="7453" max="7672" width="9.55454545454545" style="2"/>
    <col min="7673" max="7673" width="53.8818181818182" style="2" customWidth="1"/>
    <col min="7674" max="7677" width="15.4454545454545" style="2" customWidth="1"/>
    <col min="7678" max="7678" width="20.4454545454545" style="2" customWidth="1"/>
    <col min="7679" max="7679" width="56.2181818181818" style="2" customWidth="1"/>
    <col min="7680" max="7681" width="14.4454545454545" style="2" customWidth="1"/>
    <col min="7682" max="7682" width="14.1090909090909" style="2" customWidth="1"/>
    <col min="7683" max="7683" width="12.3363636363636" style="2" customWidth="1"/>
    <col min="7684" max="7684" width="23.2181818181818" style="2" customWidth="1"/>
    <col min="7685" max="7708" width="10" style="2" customWidth="1"/>
    <col min="7709" max="7928" width="9.55454545454545" style="2"/>
    <col min="7929" max="7929" width="53.8818181818182" style="2" customWidth="1"/>
    <col min="7930" max="7933" width="15.4454545454545" style="2" customWidth="1"/>
    <col min="7934" max="7934" width="20.4454545454545" style="2" customWidth="1"/>
    <col min="7935" max="7935" width="56.2181818181818" style="2" customWidth="1"/>
    <col min="7936" max="7937" width="14.4454545454545" style="2" customWidth="1"/>
    <col min="7938" max="7938" width="14.1090909090909" style="2" customWidth="1"/>
    <col min="7939" max="7939" width="12.3363636363636" style="2" customWidth="1"/>
    <col min="7940" max="7940" width="23.2181818181818" style="2" customWidth="1"/>
    <col min="7941" max="7964" width="10" style="2" customWidth="1"/>
    <col min="7965" max="8184" width="9.55454545454545" style="2"/>
    <col min="8185" max="8185" width="53.8818181818182" style="2" customWidth="1"/>
    <col min="8186" max="8189" width="15.4454545454545" style="2" customWidth="1"/>
    <col min="8190" max="8190" width="20.4454545454545" style="2" customWidth="1"/>
    <col min="8191" max="8191" width="56.2181818181818" style="2" customWidth="1"/>
    <col min="8192" max="8193" width="14.4454545454545" style="2" customWidth="1"/>
    <col min="8194" max="8194" width="14.1090909090909" style="2" customWidth="1"/>
    <col min="8195" max="8195" width="12.3363636363636" style="2" customWidth="1"/>
    <col min="8196" max="8196" width="23.2181818181818" style="2" customWidth="1"/>
    <col min="8197" max="8220" width="10" style="2" customWidth="1"/>
    <col min="8221" max="8440" width="9.55454545454545" style="2"/>
    <col min="8441" max="8441" width="53.8818181818182" style="2" customWidth="1"/>
    <col min="8442" max="8445" width="15.4454545454545" style="2" customWidth="1"/>
    <col min="8446" max="8446" width="20.4454545454545" style="2" customWidth="1"/>
    <col min="8447" max="8447" width="56.2181818181818" style="2" customWidth="1"/>
    <col min="8448" max="8449" width="14.4454545454545" style="2" customWidth="1"/>
    <col min="8450" max="8450" width="14.1090909090909" style="2" customWidth="1"/>
    <col min="8451" max="8451" width="12.3363636363636" style="2" customWidth="1"/>
    <col min="8452" max="8452" width="23.2181818181818" style="2" customWidth="1"/>
    <col min="8453" max="8476" width="10" style="2" customWidth="1"/>
    <col min="8477" max="8696" width="9.55454545454545" style="2"/>
    <col min="8697" max="8697" width="53.8818181818182" style="2" customWidth="1"/>
    <col min="8698" max="8701" width="15.4454545454545" style="2" customWidth="1"/>
    <col min="8702" max="8702" width="20.4454545454545" style="2" customWidth="1"/>
    <col min="8703" max="8703" width="56.2181818181818" style="2" customWidth="1"/>
    <col min="8704" max="8705" width="14.4454545454545" style="2" customWidth="1"/>
    <col min="8706" max="8706" width="14.1090909090909" style="2" customWidth="1"/>
    <col min="8707" max="8707" width="12.3363636363636" style="2" customWidth="1"/>
    <col min="8708" max="8708" width="23.2181818181818" style="2" customWidth="1"/>
    <col min="8709" max="8732" width="10" style="2" customWidth="1"/>
    <col min="8733" max="8952" width="9.55454545454545" style="2"/>
    <col min="8953" max="8953" width="53.8818181818182" style="2" customWidth="1"/>
    <col min="8954" max="8957" width="15.4454545454545" style="2" customWidth="1"/>
    <col min="8958" max="8958" width="20.4454545454545" style="2" customWidth="1"/>
    <col min="8959" max="8959" width="56.2181818181818" style="2" customWidth="1"/>
    <col min="8960" max="8961" width="14.4454545454545" style="2" customWidth="1"/>
    <col min="8962" max="8962" width="14.1090909090909" style="2" customWidth="1"/>
    <col min="8963" max="8963" width="12.3363636363636" style="2" customWidth="1"/>
    <col min="8964" max="8964" width="23.2181818181818" style="2" customWidth="1"/>
    <col min="8965" max="8988" width="10" style="2" customWidth="1"/>
    <col min="8989" max="9208" width="9.55454545454545" style="2"/>
    <col min="9209" max="9209" width="53.8818181818182" style="2" customWidth="1"/>
    <col min="9210" max="9213" width="15.4454545454545" style="2" customWidth="1"/>
    <col min="9214" max="9214" width="20.4454545454545" style="2" customWidth="1"/>
    <col min="9215" max="9215" width="56.2181818181818" style="2" customWidth="1"/>
    <col min="9216" max="9217" width="14.4454545454545" style="2" customWidth="1"/>
    <col min="9218" max="9218" width="14.1090909090909" style="2" customWidth="1"/>
    <col min="9219" max="9219" width="12.3363636363636" style="2" customWidth="1"/>
    <col min="9220" max="9220" width="23.2181818181818" style="2" customWidth="1"/>
    <col min="9221" max="9244" width="10" style="2" customWidth="1"/>
    <col min="9245" max="9464" width="9.55454545454545" style="2"/>
    <col min="9465" max="9465" width="53.8818181818182" style="2" customWidth="1"/>
    <col min="9466" max="9469" width="15.4454545454545" style="2" customWidth="1"/>
    <col min="9470" max="9470" width="20.4454545454545" style="2" customWidth="1"/>
    <col min="9471" max="9471" width="56.2181818181818" style="2" customWidth="1"/>
    <col min="9472" max="9473" width="14.4454545454545" style="2" customWidth="1"/>
    <col min="9474" max="9474" width="14.1090909090909" style="2" customWidth="1"/>
    <col min="9475" max="9475" width="12.3363636363636" style="2" customWidth="1"/>
    <col min="9476" max="9476" width="23.2181818181818" style="2" customWidth="1"/>
    <col min="9477" max="9500" width="10" style="2" customWidth="1"/>
    <col min="9501" max="9720" width="9.55454545454545" style="2"/>
    <col min="9721" max="9721" width="53.8818181818182" style="2" customWidth="1"/>
    <col min="9722" max="9725" width="15.4454545454545" style="2" customWidth="1"/>
    <col min="9726" max="9726" width="20.4454545454545" style="2" customWidth="1"/>
    <col min="9727" max="9727" width="56.2181818181818" style="2" customWidth="1"/>
    <col min="9728" max="9729" width="14.4454545454545" style="2" customWidth="1"/>
    <col min="9730" max="9730" width="14.1090909090909" style="2" customWidth="1"/>
    <col min="9731" max="9731" width="12.3363636363636" style="2" customWidth="1"/>
    <col min="9732" max="9732" width="23.2181818181818" style="2" customWidth="1"/>
    <col min="9733" max="9756" width="10" style="2" customWidth="1"/>
    <col min="9757" max="9976" width="9.55454545454545" style="2"/>
    <col min="9977" max="9977" width="53.8818181818182" style="2" customWidth="1"/>
    <col min="9978" max="9981" width="15.4454545454545" style="2" customWidth="1"/>
    <col min="9982" max="9982" width="20.4454545454545" style="2" customWidth="1"/>
    <col min="9983" max="9983" width="56.2181818181818" style="2" customWidth="1"/>
    <col min="9984" max="9985" width="14.4454545454545" style="2" customWidth="1"/>
    <col min="9986" max="9986" width="14.1090909090909" style="2" customWidth="1"/>
    <col min="9987" max="9987" width="12.3363636363636" style="2" customWidth="1"/>
    <col min="9988" max="9988" width="23.2181818181818" style="2" customWidth="1"/>
    <col min="9989" max="10012" width="10" style="2" customWidth="1"/>
    <col min="10013" max="10232" width="9.55454545454545" style="2"/>
    <col min="10233" max="10233" width="53.8818181818182" style="2" customWidth="1"/>
    <col min="10234" max="10237" width="15.4454545454545" style="2" customWidth="1"/>
    <col min="10238" max="10238" width="20.4454545454545" style="2" customWidth="1"/>
    <col min="10239" max="10239" width="56.2181818181818" style="2" customWidth="1"/>
    <col min="10240" max="10241" width="14.4454545454545" style="2" customWidth="1"/>
    <col min="10242" max="10242" width="14.1090909090909" style="2" customWidth="1"/>
    <col min="10243" max="10243" width="12.3363636363636" style="2" customWidth="1"/>
    <col min="10244" max="10244" width="23.2181818181818" style="2" customWidth="1"/>
    <col min="10245" max="10268" width="10" style="2" customWidth="1"/>
    <col min="10269" max="10488" width="9.55454545454545" style="2"/>
    <col min="10489" max="10489" width="53.8818181818182" style="2" customWidth="1"/>
    <col min="10490" max="10493" width="15.4454545454545" style="2" customWidth="1"/>
    <col min="10494" max="10494" width="20.4454545454545" style="2" customWidth="1"/>
    <col min="10495" max="10495" width="56.2181818181818" style="2" customWidth="1"/>
    <col min="10496" max="10497" width="14.4454545454545" style="2" customWidth="1"/>
    <col min="10498" max="10498" width="14.1090909090909" style="2" customWidth="1"/>
    <col min="10499" max="10499" width="12.3363636363636" style="2" customWidth="1"/>
    <col min="10500" max="10500" width="23.2181818181818" style="2" customWidth="1"/>
    <col min="10501" max="10524" width="10" style="2" customWidth="1"/>
    <col min="10525" max="10744" width="9.55454545454545" style="2"/>
    <col min="10745" max="10745" width="53.8818181818182" style="2" customWidth="1"/>
    <col min="10746" max="10749" width="15.4454545454545" style="2" customWidth="1"/>
    <col min="10750" max="10750" width="20.4454545454545" style="2" customWidth="1"/>
    <col min="10751" max="10751" width="56.2181818181818" style="2" customWidth="1"/>
    <col min="10752" max="10753" width="14.4454545454545" style="2" customWidth="1"/>
    <col min="10754" max="10754" width="14.1090909090909" style="2" customWidth="1"/>
    <col min="10755" max="10755" width="12.3363636363636" style="2" customWidth="1"/>
    <col min="10756" max="10756" width="23.2181818181818" style="2" customWidth="1"/>
    <col min="10757" max="10780" width="10" style="2" customWidth="1"/>
    <col min="10781" max="11000" width="9.55454545454545" style="2"/>
    <col min="11001" max="11001" width="53.8818181818182" style="2" customWidth="1"/>
    <col min="11002" max="11005" width="15.4454545454545" style="2" customWidth="1"/>
    <col min="11006" max="11006" width="20.4454545454545" style="2" customWidth="1"/>
    <col min="11007" max="11007" width="56.2181818181818" style="2" customWidth="1"/>
    <col min="11008" max="11009" width="14.4454545454545" style="2" customWidth="1"/>
    <col min="11010" max="11010" width="14.1090909090909" style="2" customWidth="1"/>
    <col min="11011" max="11011" width="12.3363636363636" style="2" customWidth="1"/>
    <col min="11012" max="11012" width="23.2181818181818" style="2" customWidth="1"/>
    <col min="11013" max="11036" width="10" style="2" customWidth="1"/>
    <col min="11037" max="11256" width="9.55454545454545" style="2"/>
    <col min="11257" max="11257" width="53.8818181818182" style="2" customWidth="1"/>
    <col min="11258" max="11261" width="15.4454545454545" style="2" customWidth="1"/>
    <col min="11262" max="11262" width="20.4454545454545" style="2" customWidth="1"/>
    <col min="11263" max="11263" width="56.2181818181818" style="2" customWidth="1"/>
    <col min="11264" max="11265" width="14.4454545454545" style="2" customWidth="1"/>
    <col min="11266" max="11266" width="14.1090909090909" style="2" customWidth="1"/>
    <col min="11267" max="11267" width="12.3363636363636" style="2" customWidth="1"/>
    <col min="11268" max="11268" width="23.2181818181818" style="2" customWidth="1"/>
    <col min="11269" max="11292" width="10" style="2" customWidth="1"/>
    <col min="11293" max="11512" width="9.55454545454545" style="2"/>
    <col min="11513" max="11513" width="53.8818181818182" style="2" customWidth="1"/>
    <col min="11514" max="11517" width="15.4454545454545" style="2" customWidth="1"/>
    <col min="11518" max="11518" width="20.4454545454545" style="2" customWidth="1"/>
    <col min="11519" max="11519" width="56.2181818181818" style="2" customWidth="1"/>
    <col min="11520" max="11521" width="14.4454545454545" style="2" customWidth="1"/>
    <col min="11522" max="11522" width="14.1090909090909" style="2" customWidth="1"/>
    <col min="11523" max="11523" width="12.3363636363636" style="2" customWidth="1"/>
    <col min="11524" max="11524" width="23.2181818181818" style="2" customWidth="1"/>
    <col min="11525" max="11548" width="10" style="2" customWidth="1"/>
    <col min="11549" max="11768" width="9.55454545454545" style="2"/>
    <col min="11769" max="11769" width="53.8818181818182" style="2" customWidth="1"/>
    <col min="11770" max="11773" width="15.4454545454545" style="2" customWidth="1"/>
    <col min="11774" max="11774" width="20.4454545454545" style="2" customWidth="1"/>
    <col min="11775" max="11775" width="56.2181818181818" style="2" customWidth="1"/>
    <col min="11776" max="11777" width="14.4454545454545" style="2" customWidth="1"/>
    <col min="11778" max="11778" width="14.1090909090909" style="2" customWidth="1"/>
    <col min="11779" max="11779" width="12.3363636363636" style="2" customWidth="1"/>
    <col min="11780" max="11780" width="23.2181818181818" style="2" customWidth="1"/>
    <col min="11781" max="11804" width="10" style="2" customWidth="1"/>
    <col min="11805" max="12024" width="9.55454545454545" style="2"/>
    <col min="12025" max="12025" width="53.8818181818182" style="2" customWidth="1"/>
    <col min="12026" max="12029" width="15.4454545454545" style="2" customWidth="1"/>
    <col min="12030" max="12030" width="20.4454545454545" style="2" customWidth="1"/>
    <col min="12031" max="12031" width="56.2181818181818" style="2" customWidth="1"/>
    <col min="12032" max="12033" width="14.4454545454545" style="2" customWidth="1"/>
    <col min="12034" max="12034" width="14.1090909090909" style="2" customWidth="1"/>
    <col min="12035" max="12035" width="12.3363636363636" style="2" customWidth="1"/>
    <col min="12036" max="12036" width="23.2181818181818" style="2" customWidth="1"/>
    <col min="12037" max="12060" width="10" style="2" customWidth="1"/>
    <col min="12061" max="12280" width="9.55454545454545" style="2"/>
    <col min="12281" max="12281" width="53.8818181818182" style="2" customWidth="1"/>
    <col min="12282" max="12285" width="15.4454545454545" style="2" customWidth="1"/>
    <col min="12286" max="12286" width="20.4454545454545" style="2" customWidth="1"/>
    <col min="12287" max="12287" width="56.2181818181818" style="2" customWidth="1"/>
    <col min="12288" max="12289" width="14.4454545454545" style="2" customWidth="1"/>
    <col min="12290" max="12290" width="14.1090909090909" style="2" customWidth="1"/>
    <col min="12291" max="12291" width="12.3363636363636" style="2" customWidth="1"/>
    <col min="12292" max="12292" width="23.2181818181818" style="2" customWidth="1"/>
    <col min="12293" max="12316" width="10" style="2" customWidth="1"/>
    <col min="12317" max="12536" width="9.55454545454545" style="2"/>
    <col min="12537" max="12537" width="53.8818181818182" style="2" customWidth="1"/>
    <col min="12538" max="12541" width="15.4454545454545" style="2" customWidth="1"/>
    <col min="12542" max="12542" width="20.4454545454545" style="2" customWidth="1"/>
    <col min="12543" max="12543" width="56.2181818181818" style="2" customWidth="1"/>
    <col min="12544" max="12545" width="14.4454545454545" style="2" customWidth="1"/>
    <col min="12546" max="12546" width="14.1090909090909" style="2" customWidth="1"/>
    <col min="12547" max="12547" width="12.3363636363636" style="2" customWidth="1"/>
    <col min="12548" max="12548" width="23.2181818181818" style="2" customWidth="1"/>
    <col min="12549" max="12572" width="10" style="2" customWidth="1"/>
    <col min="12573" max="12792" width="9.55454545454545" style="2"/>
    <col min="12793" max="12793" width="53.8818181818182" style="2" customWidth="1"/>
    <col min="12794" max="12797" width="15.4454545454545" style="2" customWidth="1"/>
    <col min="12798" max="12798" width="20.4454545454545" style="2" customWidth="1"/>
    <col min="12799" max="12799" width="56.2181818181818" style="2" customWidth="1"/>
    <col min="12800" max="12801" width="14.4454545454545" style="2" customWidth="1"/>
    <col min="12802" max="12802" width="14.1090909090909" style="2" customWidth="1"/>
    <col min="12803" max="12803" width="12.3363636363636" style="2" customWidth="1"/>
    <col min="12804" max="12804" width="23.2181818181818" style="2" customWidth="1"/>
    <col min="12805" max="12828" width="10" style="2" customWidth="1"/>
    <col min="12829" max="13048" width="9.55454545454545" style="2"/>
    <col min="13049" max="13049" width="53.8818181818182" style="2" customWidth="1"/>
    <col min="13050" max="13053" width="15.4454545454545" style="2" customWidth="1"/>
    <col min="13054" max="13054" width="20.4454545454545" style="2" customWidth="1"/>
    <col min="13055" max="13055" width="56.2181818181818" style="2" customWidth="1"/>
    <col min="13056" max="13057" width="14.4454545454545" style="2" customWidth="1"/>
    <col min="13058" max="13058" width="14.1090909090909" style="2" customWidth="1"/>
    <col min="13059" max="13059" width="12.3363636363636" style="2" customWidth="1"/>
    <col min="13060" max="13060" width="23.2181818181818" style="2" customWidth="1"/>
    <col min="13061" max="13084" width="10" style="2" customWidth="1"/>
    <col min="13085" max="13304" width="9.55454545454545" style="2"/>
    <col min="13305" max="13305" width="53.8818181818182" style="2" customWidth="1"/>
    <col min="13306" max="13309" width="15.4454545454545" style="2" customWidth="1"/>
    <col min="13310" max="13310" width="20.4454545454545" style="2" customWidth="1"/>
    <col min="13311" max="13311" width="56.2181818181818" style="2" customWidth="1"/>
    <col min="13312" max="13313" width="14.4454545454545" style="2" customWidth="1"/>
    <col min="13314" max="13314" width="14.1090909090909" style="2" customWidth="1"/>
    <col min="13315" max="13315" width="12.3363636363636" style="2" customWidth="1"/>
    <col min="13316" max="13316" width="23.2181818181818" style="2" customWidth="1"/>
    <col min="13317" max="13340" width="10" style="2" customWidth="1"/>
    <col min="13341" max="13560" width="9.55454545454545" style="2"/>
    <col min="13561" max="13561" width="53.8818181818182" style="2" customWidth="1"/>
    <col min="13562" max="13565" width="15.4454545454545" style="2" customWidth="1"/>
    <col min="13566" max="13566" width="20.4454545454545" style="2" customWidth="1"/>
    <col min="13567" max="13567" width="56.2181818181818" style="2" customWidth="1"/>
    <col min="13568" max="13569" width="14.4454545454545" style="2" customWidth="1"/>
    <col min="13570" max="13570" width="14.1090909090909" style="2" customWidth="1"/>
    <col min="13571" max="13571" width="12.3363636363636" style="2" customWidth="1"/>
    <col min="13572" max="13572" width="23.2181818181818" style="2" customWidth="1"/>
    <col min="13573" max="13596" width="10" style="2" customWidth="1"/>
    <col min="13597" max="13816" width="9.55454545454545" style="2"/>
    <col min="13817" max="13817" width="53.8818181818182" style="2" customWidth="1"/>
    <col min="13818" max="13821" width="15.4454545454545" style="2" customWidth="1"/>
    <col min="13822" max="13822" width="20.4454545454545" style="2" customWidth="1"/>
    <col min="13823" max="13823" width="56.2181818181818" style="2" customWidth="1"/>
    <col min="13824" max="13825" width="14.4454545454545" style="2" customWidth="1"/>
    <col min="13826" max="13826" width="14.1090909090909" style="2" customWidth="1"/>
    <col min="13827" max="13827" width="12.3363636363636" style="2" customWidth="1"/>
    <col min="13828" max="13828" width="23.2181818181818" style="2" customWidth="1"/>
    <col min="13829" max="13852" width="10" style="2" customWidth="1"/>
    <col min="13853" max="14072" width="9.55454545454545" style="2"/>
    <col min="14073" max="14073" width="53.8818181818182" style="2" customWidth="1"/>
    <col min="14074" max="14077" width="15.4454545454545" style="2" customWidth="1"/>
    <col min="14078" max="14078" width="20.4454545454545" style="2" customWidth="1"/>
    <col min="14079" max="14079" width="56.2181818181818" style="2" customWidth="1"/>
    <col min="14080" max="14081" width="14.4454545454545" style="2" customWidth="1"/>
    <col min="14082" max="14082" width="14.1090909090909" style="2" customWidth="1"/>
    <col min="14083" max="14083" width="12.3363636363636" style="2" customWidth="1"/>
    <col min="14084" max="14084" width="23.2181818181818" style="2" customWidth="1"/>
    <col min="14085" max="14108" width="10" style="2" customWidth="1"/>
    <col min="14109" max="14328" width="9.55454545454545" style="2"/>
    <col min="14329" max="14329" width="53.8818181818182" style="2" customWidth="1"/>
    <col min="14330" max="14333" width="15.4454545454545" style="2" customWidth="1"/>
    <col min="14334" max="14334" width="20.4454545454545" style="2" customWidth="1"/>
    <col min="14335" max="14335" width="56.2181818181818" style="2" customWidth="1"/>
    <col min="14336" max="14337" width="14.4454545454545" style="2" customWidth="1"/>
    <col min="14338" max="14338" width="14.1090909090909" style="2" customWidth="1"/>
    <col min="14339" max="14339" width="12.3363636363636" style="2" customWidth="1"/>
    <col min="14340" max="14340" width="23.2181818181818" style="2" customWidth="1"/>
    <col min="14341" max="14364" width="10" style="2" customWidth="1"/>
    <col min="14365" max="14584" width="9.55454545454545" style="2"/>
    <col min="14585" max="14585" width="53.8818181818182" style="2" customWidth="1"/>
    <col min="14586" max="14589" width="15.4454545454545" style="2" customWidth="1"/>
    <col min="14590" max="14590" width="20.4454545454545" style="2" customWidth="1"/>
    <col min="14591" max="14591" width="56.2181818181818" style="2" customWidth="1"/>
    <col min="14592" max="14593" width="14.4454545454545" style="2" customWidth="1"/>
    <col min="14594" max="14594" width="14.1090909090909" style="2" customWidth="1"/>
    <col min="14595" max="14595" width="12.3363636363636" style="2" customWidth="1"/>
    <col min="14596" max="14596" width="23.2181818181818" style="2" customWidth="1"/>
    <col min="14597" max="14620" width="10" style="2" customWidth="1"/>
    <col min="14621" max="14840" width="9.55454545454545" style="2"/>
    <col min="14841" max="14841" width="53.8818181818182" style="2" customWidth="1"/>
    <col min="14842" max="14845" width="15.4454545454545" style="2" customWidth="1"/>
    <col min="14846" max="14846" width="20.4454545454545" style="2" customWidth="1"/>
    <col min="14847" max="14847" width="56.2181818181818" style="2" customWidth="1"/>
    <col min="14848" max="14849" width="14.4454545454545" style="2" customWidth="1"/>
    <col min="14850" max="14850" width="14.1090909090909" style="2" customWidth="1"/>
    <col min="14851" max="14851" width="12.3363636363636" style="2" customWidth="1"/>
    <col min="14852" max="14852" width="23.2181818181818" style="2" customWidth="1"/>
    <col min="14853" max="14876" width="10" style="2" customWidth="1"/>
    <col min="14877" max="15096" width="9.55454545454545" style="2"/>
    <col min="15097" max="15097" width="53.8818181818182" style="2" customWidth="1"/>
    <col min="15098" max="15101" width="15.4454545454545" style="2" customWidth="1"/>
    <col min="15102" max="15102" width="20.4454545454545" style="2" customWidth="1"/>
    <col min="15103" max="15103" width="56.2181818181818" style="2" customWidth="1"/>
    <col min="15104" max="15105" width="14.4454545454545" style="2" customWidth="1"/>
    <col min="15106" max="15106" width="14.1090909090909" style="2" customWidth="1"/>
    <col min="15107" max="15107" width="12.3363636363636" style="2" customWidth="1"/>
    <col min="15108" max="15108" width="23.2181818181818" style="2" customWidth="1"/>
    <col min="15109" max="15132" width="10" style="2" customWidth="1"/>
    <col min="15133" max="15352" width="9.55454545454545" style="2"/>
    <col min="15353" max="15353" width="53.8818181818182" style="2" customWidth="1"/>
    <col min="15354" max="15357" width="15.4454545454545" style="2" customWidth="1"/>
    <col min="15358" max="15358" width="20.4454545454545" style="2" customWidth="1"/>
    <col min="15359" max="15359" width="56.2181818181818" style="2" customWidth="1"/>
    <col min="15360" max="15361" width="14.4454545454545" style="2" customWidth="1"/>
    <col min="15362" max="15362" width="14.1090909090909" style="2" customWidth="1"/>
    <col min="15363" max="15363" width="12.3363636363636" style="2" customWidth="1"/>
    <col min="15364" max="15364" width="23.2181818181818" style="2" customWidth="1"/>
    <col min="15365" max="15388" width="10" style="2" customWidth="1"/>
    <col min="15389" max="15608" width="9.55454545454545" style="2"/>
    <col min="15609" max="15609" width="53.8818181818182" style="2" customWidth="1"/>
    <col min="15610" max="15613" width="15.4454545454545" style="2" customWidth="1"/>
    <col min="15614" max="15614" width="20.4454545454545" style="2" customWidth="1"/>
    <col min="15615" max="15615" width="56.2181818181818" style="2" customWidth="1"/>
    <col min="15616" max="15617" width="14.4454545454545" style="2" customWidth="1"/>
    <col min="15618" max="15618" width="14.1090909090909" style="2" customWidth="1"/>
    <col min="15619" max="15619" width="12.3363636363636" style="2" customWidth="1"/>
    <col min="15620" max="15620" width="23.2181818181818" style="2" customWidth="1"/>
    <col min="15621" max="15644" width="10" style="2" customWidth="1"/>
    <col min="15645" max="15864" width="9.55454545454545" style="2"/>
    <col min="15865" max="15865" width="53.8818181818182" style="2" customWidth="1"/>
    <col min="15866" max="15869" width="15.4454545454545" style="2" customWidth="1"/>
    <col min="15870" max="15870" width="20.4454545454545" style="2" customWidth="1"/>
    <col min="15871" max="15871" width="56.2181818181818" style="2" customWidth="1"/>
    <col min="15872" max="15873" width="14.4454545454545" style="2" customWidth="1"/>
    <col min="15874" max="15874" width="14.1090909090909" style="2" customWidth="1"/>
    <col min="15875" max="15875" width="12.3363636363636" style="2" customWidth="1"/>
    <col min="15876" max="15876" width="23.2181818181818" style="2" customWidth="1"/>
    <col min="15877" max="15900" width="10" style="2" customWidth="1"/>
    <col min="15901" max="16120" width="9.55454545454545" style="2"/>
    <col min="16121" max="16121" width="53.8818181818182" style="2" customWidth="1"/>
    <col min="16122" max="16125" width="15.4454545454545" style="2" customWidth="1"/>
    <col min="16126" max="16126" width="20.4454545454545" style="2" customWidth="1"/>
    <col min="16127" max="16127" width="56.2181818181818" style="2" customWidth="1"/>
    <col min="16128" max="16129" width="14.4454545454545" style="2" customWidth="1"/>
    <col min="16130" max="16130" width="14.1090909090909" style="2" customWidth="1"/>
    <col min="16131" max="16131" width="12.3363636363636" style="2" customWidth="1"/>
    <col min="16132" max="16132" width="23.2181818181818" style="2" customWidth="1"/>
    <col min="16133" max="16156" width="10" style="2" customWidth="1"/>
    <col min="16157" max="16384" width="9.55454545454545" style="2"/>
  </cols>
  <sheetData>
    <row r="1" ht="31.5" customHeight="1" spans="1:4">
      <c r="A1" s="3" t="s">
        <v>162</v>
      </c>
      <c r="B1" s="3"/>
      <c r="C1" s="3"/>
      <c r="D1" s="3"/>
    </row>
    <row r="2" ht="32.4" customHeight="1" spans="1:4">
      <c r="A2" s="4"/>
      <c r="B2" s="4"/>
      <c r="C2" s="4"/>
      <c r="D2" s="5" t="s">
        <v>2</v>
      </c>
    </row>
    <row r="3" ht="53.4" customHeight="1" spans="1:4">
      <c r="A3" s="6" t="s">
        <v>163</v>
      </c>
      <c r="B3" s="7" t="s">
        <v>71</v>
      </c>
      <c r="C3" s="7" t="s">
        <v>72</v>
      </c>
      <c r="D3" s="7" t="s">
        <v>101</v>
      </c>
    </row>
    <row r="4" ht="22.5" customHeight="1" spans="1:4">
      <c r="A4" s="8" t="s">
        <v>164</v>
      </c>
      <c r="B4" s="9">
        <f>SUM(B5,B13,B14)</f>
        <v>718</v>
      </c>
      <c r="C4" s="9">
        <f>SUM(C5,C13,C14)</f>
        <v>1405</v>
      </c>
      <c r="D4" s="9">
        <f>C4-B4</f>
        <v>687</v>
      </c>
    </row>
    <row r="5" ht="25.2" customHeight="1" spans="1:4">
      <c r="A5" s="10" t="s">
        <v>165</v>
      </c>
      <c r="B5" s="9">
        <f>SUM(B6,B8,B10,B11,B12)</f>
        <v>90</v>
      </c>
      <c r="C5" s="9">
        <f>SUM(C6,C8,C10,C11,C12)</f>
        <v>696</v>
      </c>
      <c r="D5" s="9">
        <f t="shared" ref="D5:D27" si="0">C5-B5</f>
        <v>606</v>
      </c>
    </row>
    <row r="6" ht="25.2" customHeight="1" spans="1:4">
      <c r="A6" s="11" t="s">
        <v>166</v>
      </c>
      <c r="B6" s="9">
        <f>B7</f>
        <v>90</v>
      </c>
      <c r="C6" s="9">
        <f>C7</f>
        <v>696</v>
      </c>
      <c r="D6" s="9">
        <f t="shared" si="0"/>
        <v>606</v>
      </c>
    </row>
    <row r="7" ht="25.2" customHeight="1" spans="1:4">
      <c r="A7" s="12" t="s">
        <v>167</v>
      </c>
      <c r="B7" s="9">
        <v>90</v>
      </c>
      <c r="C7" s="9">
        <v>696</v>
      </c>
      <c r="D7" s="9">
        <f t="shared" si="0"/>
        <v>606</v>
      </c>
    </row>
    <row r="8" ht="25.2" customHeight="1" spans="1:4">
      <c r="A8" s="11" t="s">
        <v>168</v>
      </c>
      <c r="B8" s="9">
        <f>B9</f>
        <v>0</v>
      </c>
      <c r="C8" s="9">
        <f>C9</f>
        <v>0</v>
      </c>
      <c r="D8" s="9">
        <f t="shared" si="0"/>
        <v>0</v>
      </c>
    </row>
    <row r="9" ht="25.2" customHeight="1" spans="1:4">
      <c r="A9" s="12" t="s">
        <v>169</v>
      </c>
      <c r="B9" s="9"/>
      <c r="C9" s="9"/>
      <c r="D9" s="9">
        <f t="shared" si="0"/>
        <v>0</v>
      </c>
    </row>
    <row r="10" ht="25.2" customHeight="1" spans="1:4">
      <c r="A10" s="11" t="s">
        <v>170</v>
      </c>
      <c r="B10" s="9"/>
      <c r="C10" s="9"/>
      <c r="D10" s="9">
        <f t="shared" si="0"/>
        <v>0</v>
      </c>
    </row>
    <row r="11" ht="25.2" customHeight="1" spans="1:4">
      <c r="A11" s="11" t="s">
        <v>171</v>
      </c>
      <c r="B11" s="9"/>
      <c r="C11" s="9"/>
      <c r="D11" s="9">
        <f t="shared" si="0"/>
        <v>0</v>
      </c>
    </row>
    <row r="12" ht="25.2" customHeight="1" spans="1:4">
      <c r="A12" s="11" t="s">
        <v>172</v>
      </c>
      <c r="B12" s="9"/>
      <c r="C12" s="9"/>
      <c r="D12" s="9">
        <f t="shared" si="0"/>
        <v>0</v>
      </c>
    </row>
    <row r="13" ht="25.2" customHeight="1" spans="1:4">
      <c r="A13" s="10" t="s">
        <v>173</v>
      </c>
      <c r="B13" s="9">
        <v>547</v>
      </c>
      <c r="C13" s="9">
        <v>628</v>
      </c>
      <c r="D13" s="9">
        <f t="shared" si="0"/>
        <v>81</v>
      </c>
    </row>
    <row r="14" ht="25.2" customHeight="1" spans="1:4">
      <c r="A14" s="10" t="s">
        <v>174</v>
      </c>
      <c r="B14" s="9">
        <v>81</v>
      </c>
      <c r="C14" s="9">
        <v>81</v>
      </c>
      <c r="D14" s="9">
        <f t="shared" si="0"/>
        <v>0</v>
      </c>
    </row>
    <row r="15" ht="25.2" customHeight="1" spans="1:4">
      <c r="A15" s="8" t="s">
        <v>175</v>
      </c>
      <c r="B15" s="9">
        <f>SUM(B16,B26,B28)</f>
        <v>718</v>
      </c>
      <c r="C15" s="9">
        <f>SUM(C16,C26,C28)</f>
        <v>1405</v>
      </c>
      <c r="D15" s="9">
        <f t="shared" si="0"/>
        <v>687</v>
      </c>
    </row>
    <row r="16" ht="25.2" customHeight="1" spans="1:4">
      <c r="A16" s="10" t="s">
        <v>176</v>
      </c>
      <c r="B16" s="9">
        <f>SUM(B17,B20,B23,B24)</f>
        <v>554</v>
      </c>
      <c r="C16" s="9">
        <f>C17+C20+C23+C24</f>
        <v>711</v>
      </c>
      <c r="D16" s="9">
        <f t="shared" ref="D16:D24" si="1">C16-B16</f>
        <v>157</v>
      </c>
    </row>
    <row r="17" ht="25.2" customHeight="1" spans="1:4">
      <c r="A17" s="11" t="s">
        <v>177</v>
      </c>
      <c r="B17" s="9">
        <f>SUM(B18:B19)</f>
        <v>341</v>
      </c>
      <c r="C17" s="9">
        <f>SUM(C18:C18)</f>
        <v>81</v>
      </c>
      <c r="D17" s="9">
        <f t="shared" si="1"/>
        <v>-260</v>
      </c>
    </row>
    <row r="18" ht="25.2" customHeight="1" spans="1:4">
      <c r="A18" s="12" t="s">
        <v>178</v>
      </c>
      <c r="B18" s="9">
        <v>81</v>
      </c>
      <c r="C18" s="9">
        <v>81</v>
      </c>
      <c r="D18" s="9">
        <f t="shared" si="1"/>
        <v>0</v>
      </c>
    </row>
    <row r="19" ht="25.2" customHeight="1" spans="1:4">
      <c r="A19" s="12" t="s">
        <v>179</v>
      </c>
      <c r="B19" s="9">
        <v>260</v>
      </c>
      <c r="C19" s="9"/>
      <c r="D19" s="9">
        <f t="shared" si="1"/>
        <v>-260</v>
      </c>
    </row>
    <row r="20" ht="25.2" customHeight="1" spans="1:4">
      <c r="A20" s="11" t="s">
        <v>180</v>
      </c>
      <c r="B20" s="9">
        <f>SUM(B21:B22)</f>
        <v>63</v>
      </c>
      <c r="C20" s="9">
        <f>SUM(C21:C22)</f>
        <v>487</v>
      </c>
      <c r="D20" s="9">
        <f t="shared" si="1"/>
        <v>424</v>
      </c>
    </row>
    <row r="21" ht="25.2" customHeight="1" spans="1:4">
      <c r="A21" s="12" t="s">
        <v>181</v>
      </c>
      <c r="B21" s="9"/>
      <c r="C21" s="9">
        <v>44</v>
      </c>
      <c r="D21" s="9">
        <f t="shared" si="1"/>
        <v>44</v>
      </c>
    </row>
    <row r="22" ht="25.2" customHeight="1" spans="1:4">
      <c r="A22" s="12" t="s">
        <v>182</v>
      </c>
      <c r="B22" s="9">
        <v>63</v>
      </c>
      <c r="C22" s="9">
        <v>443</v>
      </c>
      <c r="D22" s="9">
        <f t="shared" si="1"/>
        <v>380</v>
      </c>
    </row>
    <row r="23" ht="25.2" customHeight="1" spans="1:4">
      <c r="A23" s="11" t="s">
        <v>183</v>
      </c>
      <c r="B23" s="9"/>
      <c r="C23" s="9"/>
      <c r="D23" s="9">
        <f t="shared" si="1"/>
        <v>0</v>
      </c>
    </row>
    <row r="24" ht="25.2" customHeight="1" spans="1:4">
      <c r="A24" s="11" t="s">
        <v>184</v>
      </c>
      <c r="B24" s="9">
        <f t="shared" ref="B24:C24" si="2">B25</f>
        <v>150</v>
      </c>
      <c r="C24" s="9">
        <f t="shared" si="2"/>
        <v>143</v>
      </c>
      <c r="D24" s="9">
        <f t="shared" si="1"/>
        <v>-7</v>
      </c>
    </row>
    <row r="25" ht="25.2" customHeight="1" spans="1:4">
      <c r="A25" s="12" t="s">
        <v>185</v>
      </c>
      <c r="B25" s="9">
        <v>150</v>
      </c>
      <c r="C25" s="9">
        <v>143</v>
      </c>
      <c r="D25" s="9">
        <f t="shared" ref="D20:D28" si="3">C25-B25</f>
        <v>-7</v>
      </c>
    </row>
    <row r="26" ht="25.2" customHeight="1" spans="1:4">
      <c r="A26" s="10" t="s">
        <v>186</v>
      </c>
      <c r="B26" s="9">
        <f>B27</f>
        <v>95</v>
      </c>
      <c r="C26" s="9">
        <f>C27</f>
        <v>451</v>
      </c>
      <c r="D26" s="9">
        <f t="shared" si="3"/>
        <v>356</v>
      </c>
    </row>
    <row r="27" ht="25.2" customHeight="1" spans="1:4">
      <c r="A27" s="12" t="s">
        <v>187</v>
      </c>
      <c r="B27" s="9">
        <v>95</v>
      </c>
      <c r="C27" s="9">
        <v>451</v>
      </c>
      <c r="D27" s="9">
        <f t="shared" si="3"/>
        <v>356</v>
      </c>
    </row>
    <row r="28" ht="25.2" customHeight="1" spans="1:4">
      <c r="A28" s="10" t="s">
        <v>188</v>
      </c>
      <c r="B28" s="9">
        <v>69</v>
      </c>
      <c r="C28" s="9">
        <v>243</v>
      </c>
      <c r="D28" s="9">
        <f t="shared" si="3"/>
        <v>174</v>
      </c>
    </row>
  </sheetData>
  <mergeCells count="2">
    <mergeCell ref="A1:D1"/>
    <mergeCell ref="A2:C2"/>
  </mergeCells>
  <printOptions horizontalCentered="1"/>
  <pageMargins left="0.511811023622047" right="0.511811023622047" top="0.748031496062992" bottom="0.748031496062992" header="0.31496062992126" footer="0.31496062992126"/>
  <pageSetup paperSize="9" scale="99" orientation="portrait" horizontalDpi="2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收入调整总表</vt:lpstr>
      <vt:lpstr>一般公共预算收入调整明细 </vt:lpstr>
      <vt:lpstr>一般支出调整</vt:lpstr>
      <vt:lpstr>一般公共预算平衡情况 </vt:lpstr>
      <vt:lpstr>政府性基金收入调整明细</vt:lpstr>
      <vt:lpstr>政府性基金支出调整</vt:lpstr>
      <vt:lpstr>政府性基金预算平衡情况  </vt:lpstr>
      <vt:lpstr>国有资本经营预算收支调整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pc64</cp:lastModifiedBy>
  <dcterms:created xsi:type="dcterms:W3CDTF">2022-11-11T00:45:00Z</dcterms:created>
  <cp:lastPrinted>2024-11-29T01:48:00Z</cp:lastPrinted>
  <dcterms:modified xsi:type="dcterms:W3CDTF">2025-11-27T12:52:37Z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81ADFD2B9DE1C47BD2E71E69A434579D</vt:lpwstr>
  </property>
  <property fmtid="{D5CDD505-2E9C-101B-9397-08002B2CF9AE}" pid="3" name="KSOProductBuildVer">
    <vt:lpwstr>2052-11.8.2.1132</vt:lpwstr>
  </property>
</Properties>
</file>